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theme/themeOverride1.xml" ContentType="application/vnd.openxmlformats-officedocument.themeOverride+xml"/>
  <Override PartName="/xl/charts/chart10.xml" ContentType="application/vnd.openxmlformats-officedocument.drawingml.chart+xml"/>
  <Override PartName="/xl/drawings/drawing2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tables/table14.xml" ContentType="application/vnd.openxmlformats-officedocument.spreadsheetml.table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5.xml" ContentType="application/vnd.openxmlformats-officedocument.drawing+xml"/>
  <Override PartName="/xl/ctrlProps/ctrlProp8.xml" ContentType="application/vnd.ms-excel.controlproperties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6.xml" ContentType="application/vnd.openxmlformats-officedocument.drawing+xml"/>
  <Override PartName="/xl/ctrlProps/ctrlProp9.xml" ContentType="application/vnd.ms-excel.controlproperties+xml"/>
  <Override PartName="/xl/charts/chart26.xml" ContentType="application/vnd.openxmlformats-officedocument.drawingml.chart+xml"/>
  <Override PartName="/xl/drawings/drawing7.xml" ContentType="application/vnd.openxmlformats-officedocument.drawing+xml"/>
  <Override PartName="/xl/ctrlProps/ctrlProp10.xml" ContentType="application/vnd.ms-excel.controlproperties+xml"/>
  <Override PartName="/xl/charts/chart27.xml" ContentType="application/vnd.openxmlformats-officedocument.drawingml.chart+xml"/>
  <Override PartName="/xl/drawings/drawing8.xml" ContentType="application/vnd.openxmlformats-officedocument.drawing+xml"/>
  <Override PartName="/xl/ctrlProps/ctrlProp11.xml" ContentType="application/vnd.ms-excel.controlproperties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drawings/drawing9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0.xml" ContentType="application/vnd.openxmlformats-officedocument.drawing+xml"/>
  <Override PartName="/xl/ctrlProps/ctrlProp15.xml" ContentType="application/vnd.ms-excel.controlproperties+xml"/>
  <Override PartName="/xl/charts/chart33.xml" ContentType="application/vnd.openxmlformats-officedocument.drawingml.chart+xml"/>
  <Override PartName="/xl/drawings/drawing11.xml" ContentType="application/vnd.openxmlformats-officedocument.drawing+xml"/>
  <Override PartName="/xl/ctrlProps/ctrlProp16.xml" ContentType="application/vnd.ms-excel.controlproperties+xml"/>
  <Override PartName="/xl/tables/table18.xml" ContentType="application/vnd.openxmlformats-officedocument.spreadsheetml.table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36.xml" ContentType="application/vnd.openxmlformats-officedocument.drawingml.chart+xml"/>
  <Override PartName="/xl/drawings/drawing13.xml" ContentType="application/vnd.openxmlformats-officedocument.drawing+xml"/>
  <Override PartName="/xl/ctrlProps/ctrlProp17.xml" ContentType="application/vnd.ms-excel.controlproperties+xml"/>
  <Override PartName="/xl/charts/chart37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style14.xml" ContentType="application/vnd.ms-office.chartstyle+xml"/>
  <Override PartName="/xl/charts/colors14.xml" ContentType="application/vnd.ms-office.chartcolorstyle+xml"/>
  <Override PartName="/xl/charts/colors15.xml" ContentType="application/vnd.ms-office.chartcolorstyle+xml"/>
  <Override PartName="/xl/charts/style15.xml" ContentType="application/vnd.ms-office.chartstyle+xml"/>
  <Override PartName="/xl/charts/colors16.xml" ContentType="application/vnd.ms-office.chartcolorstyle+xml"/>
  <Override PartName="/xl/charts/style16.xml" ContentType="application/vnd.ms-office.chartstyle+xml"/>
  <Override PartName="/xl/charts/colors17.xml" ContentType="application/vnd.ms-office.chartcolorstyle+xml"/>
  <Override PartName="/xl/charts/style17.xml" ContentType="application/vnd.ms-office.chartstyle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19.xml" ContentType="application/vnd.ms-office.chartcolorstyle+xml"/>
  <Override PartName="/xl/charts/style19.xml" ContentType="application/vnd.ms-office.chartstyle+xml"/>
  <Override PartName="/xl/charts/colors20.xml" ContentType="application/vnd.ms-office.chartcolorstyle+xml"/>
  <Override PartName="/xl/charts/style20.xml" ContentType="application/vnd.ms-office.chartstyle+xml"/>
  <Override PartName="/xl/charts/colors21.xml" ContentType="application/vnd.ms-office.chartcolorstyle+xml"/>
  <Override PartName="/xl/charts/style21.xml" ContentType="application/vnd.ms-office.chartstyle+xml"/>
  <Override PartName="/xl/charts/colors22.xml" ContentType="application/vnd.ms-office.chartcolorstyle+xml"/>
  <Override PartName="/xl/charts/style2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200" windowHeight="6315" tabRatio="0"/>
  </bookViews>
  <sheets>
    <sheet name="Dashboard" sheetId="16" r:id="rId1"/>
    <sheet name="Gestão" sheetId="2" r:id="rId2"/>
    <sheet name="Gestão 2" sheetId="17" r:id="rId3"/>
    <sheet name="DGP" sheetId="25" r:id="rId4"/>
    <sheet name="Custos" sheetId="15" r:id="rId5"/>
    <sheet name="DAC REF" sheetId="18" r:id="rId6"/>
    <sheet name="DAC REF TOTAL" sheetId="19" r:id="rId7"/>
    <sheet name="Consolidado" sheetId="14" r:id="rId8"/>
    <sheet name="Mobilidade _CSF" sheetId="4" r:id="rId9"/>
    <sheet name="PRC" sheetId="23" r:id="rId10"/>
    <sheet name="Assistência Consolidado" sheetId="12" r:id="rId11"/>
    <sheet name="CPD Central IT" sheetId="10" r:id="rId12"/>
    <sheet name="DGI" sheetId="20" r:id="rId13"/>
    <sheet name="SGP" sheetId="24" r:id="rId14"/>
  </sheets>
  <externalReferences>
    <externalReference r:id="rId15"/>
  </externalReferences>
  <definedNames>
    <definedName name="_xlcn.WorksheetConnection_Tabela11" hidden="1">Tabela1[]</definedName>
    <definedName name="RankingQS2">[1]!RankingQS[Ranking]</definedName>
  </definedNames>
  <calcPr calcId="145621"/>
  <extLst>
    <ext xmlns:x15="http://schemas.microsoft.com/office/spreadsheetml/2010/11/main" uri="{FCE2AD5D-F65C-4FA6-A056-5C36A1767C68}">
      <x15:dataModel>
        <x15:modelTables>
          <x15:modelTable id="Tabela1" name="Tabela1" connection="WorksheetConnection_Tabela1"/>
        </x15:modelTables>
      </x15:dataModel>
    </ext>
  </extLst>
</workbook>
</file>

<file path=xl/calcChain.xml><?xml version="1.0" encoding="utf-8"?>
<calcChain xmlns="http://schemas.openxmlformats.org/spreadsheetml/2006/main">
  <c r="H39" i="25" l="1"/>
  <c r="I39" i="25"/>
  <c r="J39" i="25"/>
  <c r="K39" i="25"/>
  <c r="L39" i="25"/>
  <c r="I38" i="25"/>
  <c r="J38" i="25"/>
  <c r="K38" i="25"/>
  <c r="L38" i="25"/>
  <c r="H38" i="25"/>
  <c r="G27" i="25"/>
  <c r="G28" i="25"/>
  <c r="G29" i="25"/>
  <c r="G30" i="25"/>
  <c r="G31" i="25"/>
  <c r="G32" i="25"/>
  <c r="G26" i="25"/>
  <c r="G5" i="25"/>
  <c r="H5" i="25" s="1"/>
  <c r="G33" i="25" l="1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D51" i="4"/>
  <c r="C51" i="4"/>
  <c r="B51" i="4"/>
  <c r="E51" i="4" l="1"/>
  <c r="B24" i="4"/>
  <c r="D42" i="2"/>
  <c r="E42" i="2"/>
  <c r="F42" i="2"/>
  <c r="G42" i="2"/>
  <c r="H42" i="2"/>
  <c r="H47" i="2" s="1"/>
  <c r="I42" i="2"/>
  <c r="C42" i="2"/>
  <c r="K7" i="2"/>
  <c r="I7" i="2"/>
  <c r="C31" i="2"/>
  <c r="K39" i="10"/>
  <c r="D20" i="23"/>
  <c r="D21" i="23" s="1"/>
  <c r="N57" i="23"/>
  <c r="N58" i="23"/>
  <c r="N59" i="23"/>
  <c r="N60" i="23"/>
  <c r="N61" i="23"/>
  <c r="N62" i="23"/>
  <c r="G29" i="23"/>
  <c r="C36" i="23" s="1"/>
  <c r="B36" i="23"/>
  <c r="F36" i="23"/>
  <c r="O29" i="23" s="1"/>
  <c r="J29" i="23"/>
  <c r="G8" i="23"/>
  <c r="C15" i="23" s="1"/>
  <c r="D15" i="23"/>
  <c r="F15" i="23"/>
  <c r="J6" i="23"/>
  <c r="G32" i="23"/>
  <c r="E39" i="23" s="1"/>
  <c r="C39" i="23"/>
  <c r="F39" i="23"/>
  <c r="B39" i="23"/>
  <c r="G31" i="23"/>
  <c r="C38" i="23"/>
  <c r="D38" i="23"/>
  <c r="E38" i="23"/>
  <c r="F38" i="23"/>
  <c r="B38" i="23"/>
  <c r="G30" i="23"/>
  <c r="E37" i="23" s="1"/>
  <c r="G7" i="23"/>
  <c r="E14" i="23" s="1"/>
  <c r="F14" i="23"/>
  <c r="G6" i="23"/>
  <c r="E13" i="23" s="1"/>
  <c r="C13" i="23"/>
  <c r="F13" i="23"/>
  <c r="B13" i="23"/>
  <c r="B7" i="24"/>
  <c r="I3" i="24"/>
  <c r="E7" i="24"/>
  <c r="L3" i="24" s="1"/>
  <c r="H3" i="24"/>
  <c r="I2" i="24"/>
  <c r="J2" i="24"/>
  <c r="K2" i="24"/>
  <c r="L2" i="24"/>
  <c r="H2" i="24"/>
  <c r="D7" i="24"/>
  <c r="K3" i="24" s="1"/>
  <c r="C7" i="24"/>
  <c r="J3" i="24"/>
  <c r="H3" i="20"/>
  <c r="I3" i="20"/>
  <c r="J3" i="20"/>
  <c r="K3" i="20"/>
  <c r="L3" i="20"/>
  <c r="F3" i="20"/>
  <c r="M3" i="20" s="1"/>
  <c r="F2" i="20"/>
  <c r="M2" i="20"/>
  <c r="I2" i="20"/>
  <c r="J2" i="20"/>
  <c r="K2" i="20"/>
  <c r="L2" i="20"/>
  <c r="H2" i="20"/>
  <c r="D38" i="10"/>
  <c r="E38" i="10"/>
  <c r="F38" i="10"/>
  <c r="G38" i="10"/>
  <c r="H38" i="10"/>
  <c r="I38" i="10"/>
  <c r="J38" i="10"/>
  <c r="C38" i="10"/>
  <c r="P4" i="10"/>
  <c r="P5" i="10"/>
  <c r="P6" i="10"/>
  <c r="B25" i="16"/>
  <c r="C25" i="16"/>
  <c r="D25" i="16"/>
  <c r="E25" i="16"/>
  <c r="F25" i="16"/>
  <c r="A25" i="16"/>
  <c r="D7" i="19"/>
  <c r="K3" i="19" s="1"/>
  <c r="E7" i="19"/>
  <c r="L3" i="19"/>
  <c r="H3" i="19"/>
  <c r="I2" i="19"/>
  <c r="J2" i="19"/>
  <c r="K2" i="19"/>
  <c r="L2" i="19"/>
  <c r="H2" i="19"/>
  <c r="F7" i="19"/>
  <c r="C7" i="19"/>
  <c r="J3" i="19" s="1"/>
  <c r="B7" i="19"/>
  <c r="I3" i="19"/>
  <c r="B27" i="18"/>
  <c r="B28" i="18"/>
  <c r="B29" i="18"/>
  <c r="B30" i="18"/>
  <c r="B31" i="18"/>
  <c r="B32" i="18" s="1"/>
  <c r="C27" i="18"/>
  <c r="D27" i="18"/>
  <c r="D28" i="18"/>
  <c r="D29" i="18"/>
  <c r="D32" i="18" s="1"/>
  <c r="D30" i="18"/>
  <c r="D31" i="18"/>
  <c r="E27" i="18"/>
  <c r="E28" i="18"/>
  <c r="E29" i="18"/>
  <c r="E30" i="18"/>
  <c r="E31" i="18"/>
  <c r="F27" i="18"/>
  <c r="H27" i="18"/>
  <c r="F28" i="18"/>
  <c r="F29" i="18"/>
  <c r="F32" i="18" s="1"/>
  <c r="F30" i="18"/>
  <c r="F31" i="18"/>
  <c r="C32" i="18"/>
  <c r="H2" i="18"/>
  <c r="C23" i="18"/>
  <c r="D23" i="18"/>
  <c r="E23" i="18"/>
  <c r="F23" i="18"/>
  <c r="B23" i="18"/>
  <c r="I2" i="18"/>
  <c r="J2" i="18"/>
  <c r="K2" i="18"/>
  <c r="L2" i="18"/>
  <c r="M2" i="18"/>
  <c r="H12" i="14"/>
  <c r="H11" i="14"/>
  <c r="I12" i="14"/>
  <c r="J12" i="14"/>
  <c r="K12" i="14"/>
  <c r="L12" i="14"/>
  <c r="I11" i="14"/>
  <c r="J11" i="14"/>
  <c r="K11" i="14"/>
  <c r="L11" i="14"/>
  <c r="I4" i="14"/>
  <c r="L5" i="14"/>
  <c r="K5" i="14"/>
  <c r="J5" i="14"/>
  <c r="I5" i="14"/>
  <c r="H5" i="14"/>
  <c r="L4" i="14"/>
  <c r="K4" i="14"/>
  <c r="J4" i="14"/>
  <c r="H4" i="14"/>
  <c r="N2" i="12"/>
  <c r="N5" i="12"/>
  <c r="N4" i="12"/>
  <c r="N3" i="12"/>
  <c r="F2" i="12"/>
  <c r="F3" i="12"/>
  <c r="F4" i="12"/>
  <c r="F5" i="12"/>
  <c r="C15" i="2"/>
  <c r="D15" i="2"/>
  <c r="E15" i="2"/>
  <c r="B15" i="2"/>
  <c r="F31" i="2"/>
  <c r="F41" i="2" s="1"/>
  <c r="I40" i="2"/>
  <c r="H40" i="2"/>
  <c r="G40" i="2"/>
  <c r="F40" i="2"/>
  <c r="E40" i="2"/>
  <c r="E31" i="2"/>
  <c r="E41" i="2" s="1"/>
  <c r="D40" i="2"/>
  <c r="C40" i="2"/>
  <c r="I31" i="2"/>
  <c r="I41" i="2" s="1"/>
  <c r="H31" i="2"/>
  <c r="G31" i="2"/>
  <c r="D31" i="2"/>
  <c r="D41" i="2"/>
  <c r="C41" i="2"/>
  <c r="G41" i="2"/>
  <c r="K500" i="4"/>
  <c r="J500" i="4"/>
  <c r="I500" i="4"/>
  <c r="D14" i="23" l="1"/>
  <c r="F37" i="23"/>
  <c r="B15" i="23"/>
  <c r="K6" i="23" s="1"/>
  <c r="D36" i="23"/>
  <c r="M29" i="23" s="1"/>
  <c r="H41" i="2"/>
  <c r="B14" i="23"/>
  <c r="C14" i="23"/>
  <c r="C37" i="23"/>
  <c r="L6" i="23"/>
  <c r="K29" i="23"/>
  <c r="E32" i="18"/>
  <c r="O6" i="23"/>
  <c r="L29" i="23"/>
  <c r="B37" i="23"/>
  <c r="M6" i="23"/>
  <c r="D13" i="23"/>
  <c r="D37" i="23"/>
  <c r="D39" i="23"/>
  <c r="E15" i="23"/>
  <c r="N6" i="23" s="1"/>
  <c r="E36" i="23"/>
  <c r="N29" i="23" s="1"/>
</calcChain>
</file>

<file path=xl/connections.xml><?xml version="1.0" encoding="utf-8"?>
<connections xmlns="http://schemas.openxmlformats.org/spreadsheetml/2006/main">
  <connection id="1" keepAlive="1" name="ThisWorkbookDataModel" description="Modelo de Dados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Tabela1" type="102" refreshedVersion="6" minRefreshableVersion="5">
    <extLst>
      <ext xmlns:x15="http://schemas.microsoft.com/office/spreadsheetml/2010/11/main" uri="{DE250136-89BD-433C-8126-D09CA5730AF9}">
        <x15:connection id="Tabela1">
          <x15:rangePr sourceName="_xlcn.WorksheetConnection_Tabela11"/>
        </x15:connection>
      </ext>
    </extLst>
  </connection>
</connections>
</file>

<file path=xl/sharedStrings.xml><?xml version="1.0" encoding="utf-8"?>
<sst xmlns="http://schemas.openxmlformats.org/spreadsheetml/2006/main" count="1551" uniqueCount="387">
  <si>
    <t>2014</t>
  </si>
  <si>
    <t>2015</t>
  </si>
  <si>
    <t>2013</t>
  </si>
  <si>
    <t>Darcy Ribeiro</t>
  </si>
  <si>
    <t>FCE</t>
  </si>
  <si>
    <t>FGA</t>
  </si>
  <si>
    <t>FUP</t>
  </si>
  <si>
    <t>2012</t>
  </si>
  <si>
    <t>Total</t>
  </si>
  <si>
    <t>N. Alunos</t>
  </si>
  <si>
    <t>ALEMANHA</t>
  </si>
  <si>
    <t>AUSTRÁLIA</t>
  </si>
  <si>
    <t>BELGICA</t>
  </si>
  <si>
    <t>CANADA</t>
  </si>
  <si>
    <t>CHINA</t>
  </si>
  <si>
    <t>COREIA DO SUL</t>
  </si>
  <si>
    <t>ESCOCIA</t>
  </si>
  <si>
    <t>ESPANHA</t>
  </si>
  <si>
    <t>EUA</t>
  </si>
  <si>
    <t>FINLANDIA</t>
  </si>
  <si>
    <t>FRANCA</t>
  </si>
  <si>
    <t>HOLANDA</t>
  </si>
  <si>
    <t>HUNGRIA</t>
  </si>
  <si>
    <t>IRLANDA</t>
  </si>
  <si>
    <t>ITALIA</t>
  </si>
  <si>
    <t>JAPAO</t>
  </si>
  <si>
    <t>NORUEGA</t>
  </si>
  <si>
    <t>NOVA ZELANDIA</t>
  </si>
  <si>
    <t>POLONIA</t>
  </si>
  <si>
    <t>REINO UNIDO</t>
  </si>
  <si>
    <t>SUECIA</t>
  </si>
  <si>
    <t>País destino dos alunos da UNB que participaram do Programa Ciências sem Fronteiras</t>
  </si>
  <si>
    <t>Alcance da rede Wireless</t>
  </si>
  <si>
    <t>Quant.</t>
  </si>
  <si>
    <t>Nota</t>
  </si>
  <si>
    <t>2011</t>
  </si>
  <si>
    <t>TOTAL</t>
  </si>
  <si>
    <t>PAÍS</t>
  </si>
  <si>
    <t>CURSO</t>
  </si>
  <si>
    <t>AGRONOMIA</t>
  </si>
  <si>
    <t>ARQUITETURA E URBANISMO</t>
  </si>
  <si>
    <t>BIOTECNOLOGIA</t>
  </si>
  <si>
    <t>CIENCIAS AMBIENTAIS</t>
  </si>
  <si>
    <t>CIENCIAS BIOLOGICAS</t>
  </si>
  <si>
    <t>CIENCIAS NATURAIS</t>
  </si>
  <si>
    <t>EDUCACAO FISICA</t>
  </si>
  <si>
    <t>ENGENHARIA</t>
  </si>
  <si>
    <t>ENGENHARIA (FGA)</t>
  </si>
  <si>
    <t>ENGENHARIA AEROESPACIAL</t>
  </si>
  <si>
    <t>ENGENHARIA AMBIENTAL</t>
  </si>
  <si>
    <t>ENGENHARIA AUTOMOTIVA</t>
  </si>
  <si>
    <t>ENGENHARIA AUTOMOTIVA (FGA)</t>
  </si>
  <si>
    <t>ENGENHARIA CIVIL</t>
  </si>
  <si>
    <t>ENGENHARIA DA COMPUTACAO</t>
  </si>
  <si>
    <t>ENGENHARIA DE CONTROLE E AUTOMACAO</t>
  </si>
  <si>
    <t>ENGENHARIA DE ENERGIA</t>
  </si>
  <si>
    <t>ENGENHARIA DE ENERGIA (FGA)</t>
  </si>
  <si>
    <t>ENGENHARIA DE PRODUCAO</t>
  </si>
  <si>
    <t>ENGENHARIA DE REDES DE COMUNICACAO</t>
  </si>
  <si>
    <t>ENGENHARIA ELETRICA</t>
  </si>
  <si>
    <t>ENGENHARIA ELETRONICA</t>
  </si>
  <si>
    <t>ENGENHARIA FLORESTAL</t>
  </si>
  <si>
    <t>ENGENHARIA MECANICA</t>
  </si>
  <si>
    <t>ENGENHARIA MECATRONICA</t>
  </si>
  <si>
    <t>ENGENHARIA PRODUCAO</t>
  </si>
  <si>
    <t>ENGENHARIA QUIMICA</t>
  </si>
  <si>
    <t>FARMACIA CLINICA E INDUSTRIAL</t>
  </si>
  <si>
    <t>FISICA</t>
  </si>
  <si>
    <t>GEOLOGIA</t>
  </si>
  <si>
    <t>MEDICINA</t>
  </si>
  <si>
    <t>ODONTOLOGIA</t>
  </si>
  <si>
    <t>PSICOLOGIA</t>
  </si>
  <si>
    <t>QUIMICA</t>
  </si>
  <si>
    <t>QUIMICA TECNOLOGICA</t>
  </si>
  <si>
    <t>CIENCIA DA COMPUTACAO</t>
  </si>
  <si>
    <t>CIENCIAS FARMACEUTICAS</t>
  </si>
  <si>
    <t>COMUNICACAO SOCIAL - AUDIO VISUAL</t>
  </si>
  <si>
    <t>COMUNICACAO SOCIAL - JORNALISMO</t>
  </si>
  <si>
    <t>DESENHO INDUSTRIAL</t>
  </si>
  <si>
    <t>ENFERMAGEM</t>
  </si>
  <si>
    <t>ENGENHARIA DE SOFTWARE</t>
  </si>
  <si>
    <t>ENGENHARIA ELETRONICA (FGA)</t>
  </si>
  <si>
    <t>ESTATISTICA</t>
  </si>
  <si>
    <t>FARMACIA</t>
  </si>
  <si>
    <t>FISIOTERAPIA</t>
  </si>
  <si>
    <t>MEDICINA VETERINARIA</t>
  </si>
  <si>
    <t>NUTRICAO</t>
  </si>
  <si>
    <t>PROGRAMAÇÃO VISUAL</t>
  </si>
  <si>
    <t>PROJETO DO PRODUTO</t>
  </si>
  <si>
    <t>TERAPIA OCUPACIONAL</t>
  </si>
  <si>
    <t xml:space="preserve">MEDICINA </t>
  </si>
  <si>
    <t>ENGENHARIA DE SOFTWARE (FGA)</t>
  </si>
  <si>
    <t>GEOFISICA</t>
  </si>
  <si>
    <t>GESTAO AMBIENTAL</t>
  </si>
  <si>
    <t>MATEMATICA</t>
  </si>
  <si>
    <t>ENGENHARIA MECATRONICA - ENGENHARIA DE CONTROLE E AUTOMACAO</t>
  </si>
  <si>
    <t>ARTES CENICAS</t>
  </si>
  <si>
    <t>COMPUTACAO</t>
  </si>
  <si>
    <t>COMUNICACAO SOCIAL</t>
  </si>
  <si>
    <t>DESIGN</t>
  </si>
  <si>
    <t>ENGENHARIA DE COMUNICACAO</t>
  </si>
  <si>
    <t>JORNALISMO</t>
  </si>
  <si>
    <t xml:space="preserve">PROGRAMAÇÃO VISUAL - DES. IND. </t>
  </si>
  <si>
    <t>PROJETO DO PRODUTO -  DES. IND.</t>
  </si>
  <si>
    <t>EUA0</t>
  </si>
  <si>
    <t>TEORIA CRÍTICA E HISTÓRIA DA ARTE</t>
  </si>
  <si>
    <t>ENGENAHRIA FLORESTAL</t>
  </si>
  <si>
    <t>BIOLOGIA</t>
  </si>
  <si>
    <t>DESING</t>
  </si>
  <si>
    <t xml:space="preserve">ENGENHARIA CIVIL </t>
  </si>
  <si>
    <t>GEOGRAFIA</t>
  </si>
  <si>
    <t>MUSICA</t>
  </si>
  <si>
    <t>TOTAL POR ANO</t>
  </si>
  <si>
    <t>Força de Trabalho UnB</t>
  </si>
  <si>
    <t>2010</t>
  </si>
  <si>
    <t>2016                       (1º trimestre)</t>
  </si>
  <si>
    <t>Docente</t>
  </si>
  <si>
    <t>Auxiliar</t>
  </si>
  <si>
    <t>Assistente</t>
  </si>
  <si>
    <t>Adjunto</t>
  </si>
  <si>
    <t>Associado</t>
  </si>
  <si>
    <t>Titular</t>
  </si>
  <si>
    <t>Substituto</t>
  </si>
  <si>
    <t>Temporário</t>
  </si>
  <si>
    <t>Visitante</t>
  </si>
  <si>
    <t>Técnicos</t>
  </si>
  <si>
    <t>Nível A</t>
  </si>
  <si>
    <t>Nível B</t>
  </si>
  <si>
    <t>Nível C</t>
  </si>
  <si>
    <t>Nível D</t>
  </si>
  <si>
    <t>Nível E</t>
  </si>
  <si>
    <t>Exercício descentralizado</t>
  </si>
  <si>
    <t>Estagiário</t>
  </si>
  <si>
    <t>Médico residente/residência multi</t>
  </si>
  <si>
    <t>Total Geral</t>
  </si>
  <si>
    <t>Custo/aluno</t>
  </si>
  <si>
    <t>Fonte: DPO</t>
  </si>
  <si>
    <t>Aluguel residencial</t>
  </si>
  <si>
    <t>Taxa de ocupação</t>
  </si>
  <si>
    <t>Taxa de ocupação - aluno</t>
  </si>
  <si>
    <t>Aluguel comercial</t>
  </si>
  <si>
    <t>Garagem</t>
  </si>
  <si>
    <t>OS Atendidas x tempo para resolução</t>
  </si>
  <si>
    <t>Ano</t>
  </si>
  <si>
    <t>0-2</t>
  </si>
  <si>
    <t>02-04</t>
  </si>
  <si>
    <t>04-06</t>
  </si>
  <si>
    <t>06-08</t>
  </si>
  <si>
    <t>08-10</t>
  </si>
  <si>
    <t>10-12</t>
  </si>
  <si>
    <t>12-14</t>
  </si>
  <si>
    <t>14-16</t>
  </si>
  <si>
    <t>16-18</t>
  </si>
  <si>
    <t>18-20</t>
  </si>
  <si>
    <t>20-22</t>
  </si>
  <si>
    <t>22-24</t>
  </si>
  <si>
    <t>+24</t>
  </si>
  <si>
    <r>
      <t>2014</t>
    </r>
    <r>
      <rPr>
        <vertAlign val="superscript"/>
        <sz val="11"/>
        <color theme="1"/>
        <rFont val="Calibri"/>
        <family val="2"/>
        <scheme val="minor"/>
      </rPr>
      <t xml:space="preserve"> 1</t>
    </r>
  </si>
  <si>
    <t>1. Para o ano de 2014, considerou-se os meses de agosto a dezembro</t>
  </si>
  <si>
    <r>
      <t xml:space="preserve">2016 </t>
    </r>
    <r>
      <rPr>
        <vertAlign val="superscript"/>
        <sz val="11"/>
        <color theme="1"/>
        <rFont val="Calibri"/>
        <family val="2"/>
        <scheme val="minor"/>
      </rPr>
      <t>2</t>
    </r>
  </si>
  <si>
    <t>2. Para o ano de 2016, considerou-se os meses de janeiro e fevereiro</t>
  </si>
  <si>
    <t>Fonte: CPD</t>
  </si>
  <si>
    <t>Variável</t>
  </si>
  <si>
    <t>Valor empenhado</t>
  </si>
  <si>
    <t>Receita Realizada</t>
  </si>
  <si>
    <t>Valor Empenhado</t>
  </si>
  <si>
    <t>Valor Pago</t>
  </si>
  <si>
    <t>Fonte: SIAFI.</t>
  </si>
  <si>
    <t>Atualizado em 24.05.2016</t>
  </si>
  <si>
    <t>Valores corrigidos para o final de 2015 pelo Deflator Implícito das Contas Nacionais, admitindo que os valores foram formados (dispendidos/recebidos) ao longo de cada ano</t>
  </si>
  <si>
    <t>Pessoal e Benefícios</t>
  </si>
  <si>
    <t>Outras Despesas Correntes (ODC)</t>
  </si>
  <si>
    <t>Investimentos</t>
  </si>
  <si>
    <t>Fonte: SGP</t>
  </si>
  <si>
    <t xml:space="preserve">Fonte: DGP </t>
  </si>
  <si>
    <t>Fonte SIAFI: Os valores corrigidos para o final de 2015 pelo Deflator Implícito das Contas Nacionais, admitindo que os valores foram formados (dispendidos/recebidos) ao longo de cada ano</t>
  </si>
  <si>
    <t>Fonte: DEG</t>
  </si>
  <si>
    <t>Rentabilidade dos Imóveis UnB - Apuração SGP (R$ milhões)</t>
  </si>
  <si>
    <t>Biblioteca Central (empenhado na UGR 154197)  (R$ milhões)</t>
  </si>
  <si>
    <t>Editora UnB (EDU)  (R$ milhões)</t>
  </si>
  <si>
    <t>Receitas UnB  (R$ milhões)</t>
  </si>
  <si>
    <t>Tecnologia da Informação e Tecnologia da Informação e Comunicação  (R$ milhões)</t>
  </si>
  <si>
    <t>Terceirização  (R$ milhões)</t>
  </si>
  <si>
    <t>Orçamento LOA (Dotação Inicial)  (R$ milhões)</t>
  </si>
  <si>
    <t>Despesas com água e esgoto  (R$ milhões)</t>
  </si>
  <si>
    <t>Despesas com Telecomunicações  (R$ milhões)</t>
  </si>
  <si>
    <t>Despesas com energia elétrica  (R$ milhões)</t>
  </si>
  <si>
    <t>Custo Aluno (R$)</t>
  </si>
  <si>
    <t>Darcy</t>
  </si>
  <si>
    <t>Controle</t>
  </si>
  <si>
    <t>Campus</t>
  </si>
  <si>
    <t>Em R$ 1.000,00</t>
  </si>
  <si>
    <t>FACE</t>
  </si>
  <si>
    <t>FAC</t>
  </si>
  <si>
    <t>FAU</t>
  </si>
  <si>
    <t>FAV</t>
  </si>
  <si>
    <t>FD</t>
  </si>
  <si>
    <t>FE</t>
  </si>
  <si>
    <t>FEF</t>
  </si>
  <si>
    <t>FM</t>
  </si>
  <si>
    <t>FS</t>
  </si>
  <si>
    <t>FT</t>
  </si>
  <si>
    <t>IB</t>
  </si>
  <si>
    <t>ICS</t>
  </si>
  <si>
    <t>IDA</t>
  </si>
  <si>
    <t>IE</t>
  </si>
  <si>
    <t>IF</t>
  </si>
  <si>
    <t>IG</t>
  </si>
  <si>
    <t>IH</t>
  </si>
  <si>
    <t>IL</t>
  </si>
  <si>
    <t>IP</t>
  </si>
  <si>
    <t>IPOL</t>
  </si>
  <si>
    <t>IQ</t>
  </si>
  <si>
    <t>IREL</t>
  </si>
  <si>
    <t>FCI</t>
  </si>
  <si>
    <t>Custo Geral</t>
  </si>
  <si>
    <t xml:space="preserve">  - N. de alunos</t>
  </si>
  <si>
    <t xml:space="preserve">  - Custo</t>
  </si>
  <si>
    <t xml:space="preserve">  - Custo/aluno</t>
  </si>
  <si>
    <t>Nota: Os valores das colunas foram atualizados para 31/12/2015, com base no índice INPC/IBGE</t>
  </si>
  <si>
    <t>Custo Aluno</t>
  </si>
  <si>
    <t>Média Custo/aluno</t>
  </si>
  <si>
    <t>Assistência ao Estudante</t>
  </si>
  <si>
    <t>Instituto/Faculdade</t>
  </si>
  <si>
    <t>Mapeamento de Processos</t>
  </si>
  <si>
    <t>Orçamento LOA (Dotação Inicial)  (R$ milhões)2</t>
  </si>
  <si>
    <t>Despesas (R$ milhões)</t>
  </si>
  <si>
    <t>Ação de Funcionamento (20RK) - LOA e Despesa com Terceirização</t>
  </si>
  <si>
    <t>Desp. Corrente</t>
  </si>
  <si>
    <t>Desp. Capital</t>
  </si>
  <si>
    <t>Desp. Total</t>
  </si>
  <si>
    <t>Despesa com TIC e Participação na Despesa Total da UnB</t>
  </si>
  <si>
    <t xml:space="preserve"> </t>
  </si>
  <si>
    <t>Orçamento LOA Dotação inicial</t>
  </si>
  <si>
    <t>Campus - Grupo</t>
  </si>
  <si>
    <t>2016 (Jan-Abr)</t>
  </si>
  <si>
    <t>Darcy - Grupo I</t>
  </si>
  <si>
    <t>Darcy - Grupo II</t>
  </si>
  <si>
    <t>Darcy - Grupo III</t>
  </si>
  <si>
    <t>Darcy - Grupo IV</t>
  </si>
  <si>
    <t>Darcy - Grupo V</t>
  </si>
  <si>
    <t>FAL - Grupo I</t>
  </si>
  <si>
    <t>FAL - Grupo II</t>
  </si>
  <si>
    <t>FAL - Grupo III</t>
  </si>
  <si>
    <t>FAL - Grupo IV</t>
  </si>
  <si>
    <t>FCE - Grupo I</t>
  </si>
  <si>
    <t>FCE - Grupo II</t>
  </si>
  <si>
    <t>FCE - Grupo III</t>
  </si>
  <si>
    <t>FCE - Grupo IV</t>
  </si>
  <si>
    <t>FGA - Grupo I</t>
  </si>
  <si>
    <t>FGA - Grupo II</t>
  </si>
  <si>
    <t>FGA - Grupo III</t>
  </si>
  <si>
    <t>FGA - Grupo IV</t>
  </si>
  <si>
    <t>FUP - Grupo I</t>
  </si>
  <si>
    <t>FUP - Grupo II</t>
  </si>
  <si>
    <t>FUP - Grupo III</t>
  </si>
  <si>
    <t>FUP - Grupo IV</t>
  </si>
  <si>
    <t>Total de refeições servidas</t>
  </si>
  <si>
    <t xml:space="preserve">Campus </t>
  </si>
  <si>
    <t>FAL</t>
  </si>
  <si>
    <t>Força de Trabalho</t>
  </si>
  <si>
    <t>Técnico - Exerc.Descentralizado</t>
  </si>
  <si>
    <t>Fonte: DataWare - DW</t>
  </si>
  <si>
    <t>Ago-Dez 2014</t>
  </si>
  <si>
    <t>Jan-Fev 2016</t>
  </si>
  <si>
    <t>Tempo Médio de Atendimento</t>
  </si>
  <si>
    <t>2 a 4 h</t>
  </si>
  <si>
    <t>0 a 2 h</t>
  </si>
  <si>
    <t>4 a 6h</t>
  </si>
  <si>
    <t>6 a 8h</t>
  </si>
  <si>
    <t>8 a 10h</t>
  </si>
  <si>
    <t>10 a 12h</t>
  </si>
  <si>
    <t>12 a 14h</t>
  </si>
  <si>
    <t>acima de 14h</t>
  </si>
  <si>
    <t>Total de atendimentos - Help desk</t>
  </si>
  <si>
    <t>Horas</t>
  </si>
  <si>
    <t>Tempo Médio</t>
  </si>
  <si>
    <t>Projetos concluídos</t>
  </si>
  <si>
    <t>Obras concluídas</t>
  </si>
  <si>
    <t>Valor (R$)</t>
  </si>
  <si>
    <t>CONTROLE</t>
  </si>
  <si>
    <t xml:space="preserve">Total </t>
  </si>
  <si>
    <t>Muito Satisfeito</t>
  </si>
  <si>
    <t>Satisfeito</t>
  </si>
  <si>
    <t>Insatisfeito</t>
  </si>
  <si>
    <t>Muito Insatisfeito</t>
  </si>
  <si>
    <t>Sem Opinião</t>
  </si>
  <si>
    <t>Fundação Universidade de Brasília</t>
  </si>
  <si>
    <t>Decanato de Planejamento e Orçamento - DPO</t>
  </si>
  <si>
    <t>Diretoria de Planejamento - DPL</t>
  </si>
  <si>
    <t>Rentabilidade dos Imóveis UnB - R$ milhões</t>
  </si>
  <si>
    <t>Ordens de Serviços - PRC</t>
  </si>
  <si>
    <t xml:space="preserve">Avaliação dos usuários quanto ao tempo de resposta desde a solicitação até o  início dos serviços </t>
  </si>
  <si>
    <t>Avaliação dos usuários quanto ao tempo de execução dos serviços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</si>
  <si>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</si>
  <si>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</si>
  <si>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</si>
  <si>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</si>
  <si>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</si>
  <si>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</si>
  <si>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</si>
  <si>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</si>
  <si>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</si>
  <si>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</si>
  <si>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</si>
  <si>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</si>
  <si>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Evolução</t>
  </si>
  <si>
    <t>Resumo</t>
  </si>
  <si>
    <t>Qtde OS</t>
  </si>
  <si>
    <t>Quantidade de Ordens de Serviços - PRC</t>
  </si>
  <si>
    <t>SÓ SERVIDOR</t>
  </si>
  <si>
    <t>Colunas1</t>
  </si>
  <si>
    <t>CAPACITAÇÃO</t>
  </si>
  <si>
    <t>Total por Nível de Educação Formal
Período (2012 a 2015)</t>
  </si>
  <si>
    <t>Ensino Fundamental Completo</t>
  </si>
  <si>
    <t>Ensino Médio Completo</t>
  </si>
  <si>
    <t>Ensino Médio com Curso Técnico Completo</t>
  </si>
  <si>
    <t>Curso de Graduação Completo</t>
  </si>
  <si>
    <t>Especialização (Pós-Graduação Lato sensu, superior ou igual a 360 h)</t>
  </si>
  <si>
    <t>Mestrado (Pós-Graduação Stricto Sensu)</t>
  </si>
  <si>
    <t>Doutorado (Pós-Graduação Stricto Sensu)</t>
  </si>
  <si>
    <t>Servidores Capacitados</t>
  </si>
  <si>
    <t>Incentivo à Qualificação</t>
  </si>
  <si>
    <t xml:space="preserve">Nível de Educação Formal concluído </t>
  </si>
  <si>
    <t xml:space="preserve">Nível de educação formal concluído </t>
  </si>
  <si>
    <t>UnB - Key Performance Indicators</t>
  </si>
  <si>
    <t>Assistant Professor (Auxiliar)</t>
  </si>
  <si>
    <t>Assistant Professor (Assistente)</t>
  </si>
  <si>
    <t>Full Professor (Adjunto)</t>
  </si>
  <si>
    <t>Full Professor (Associado)</t>
  </si>
  <si>
    <t>Full Professor (Titular)</t>
  </si>
  <si>
    <t>Substitute Professor</t>
  </si>
  <si>
    <t>Temporary Professor</t>
  </si>
  <si>
    <t>Visiting Professor</t>
  </si>
  <si>
    <t>Adm. Staff - Level A</t>
  </si>
  <si>
    <t>Adm. Staff - Level B</t>
  </si>
  <si>
    <t>Adm. Staff - Level C</t>
  </si>
  <si>
    <t>Adm. Staff - Level D</t>
  </si>
  <si>
    <t>Adm. Staff - Level E</t>
  </si>
  <si>
    <r>
      <t>2016 (1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Trim)</t>
    </r>
  </si>
  <si>
    <t>Adm. Staff - Interns</t>
  </si>
  <si>
    <t>Resident Doctor/Multi Residency</t>
  </si>
  <si>
    <t>2016 (Trim 1)</t>
  </si>
  <si>
    <t>Secondary Education</t>
  </si>
  <si>
    <t>Secondary Education (Technical)</t>
  </si>
  <si>
    <t>Primary School</t>
  </si>
  <si>
    <t>Master's Degree (Especialização)</t>
  </si>
  <si>
    <t>Bachelor's Degree</t>
  </si>
  <si>
    <t>Master Degree (Mestrado)</t>
  </si>
  <si>
    <t xml:space="preserve">Ph.D. Degree </t>
  </si>
  <si>
    <r>
      <t>2016 (Sem 1</t>
    </r>
    <r>
      <rPr>
        <b/>
        <sz val="11"/>
        <color theme="1"/>
        <rFont val="Calibri"/>
        <family val="2"/>
      </rPr>
      <t>)</t>
    </r>
  </si>
  <si>
    <t>Benefits &amp; Salaries</t>
  </si>
  <si>
    <t>Operational budgetary Structure (20RK)</t>
  </si>
  <si>
    <t>Outsourced Services</t>
  </si>
  <si>
    <t>Share of Total Investment Budget</t>
  </si>
  <si>
    <t>4 to 6h</t>
  </si>
  <si>
    <t>6 to 8h</t>
  </si>
  <si>
    <t>8 to 10h</t>
  </si>
  <si>
    <t>10 to 12h</t>
  </si>
  <si>
    <t>12 to 14h</t>
  </si>
  <si>
    <t>over 14h</t>
  </si>
  <si>
    <t>0 to 2h</t>
  </si>
  <si>
    <t>2 to 4h</t>
  </si>
  <si>
    <t>Total Meals Served</t>
  </si>
  <si>
    <t>Jan - May 2016</t>
  </si>
  <si>
    <r>
      <t>Area (m</t>
    </r>
    <r>
      <rPr>
        <sz val="11"/>
        <color theme="1"/>
        <rFont val="Calibri"/>
        <family val="2"/>
      </rPr>
      <t>²)</t>
    </r>
  </si>
  <si>
    <t>No Opinion</t>
  </si>
  <si>
    <t>Very Dissatisfied</t>
  </si>
  <si>
    <t>Dissatisfied</t>
  </si>
  <si>
    <t>Very Satisfied</t>
  </si>
  <si>
    <t>Water</t>
  </si>
  <si>
    <t>Telephone</t>
  </si>
  <si>
    <t>Electricity</t>
  </si>
  <si>
    <t>N. of Buildings  (Wifi Available)</t>
  </si>
  <si>
    <t>N. of Buildings  (Wifi not Yet Available)</t>
  </si>
  <si>
    <t>ITC Investment (R$ millions)</t>
  </si>
  <si>
    <t>Investments</t>
  </si>
  <si>
    <t>Residential (General Tenants)</t>
  </si>
  <si>
    <t>Residential (Taxa de ocupação)</t>
  </si>
  <si>
    <t>Residential (Taxa de ocupação - Students)</t>
  </si>
  <si>
    <t>Commercial</t>
  </si>
  <si>
    <t>Parking Space</t>
  </si>
  <si>
    <t>UnB Average (Cost per Student)</t>
  </si>
  <si>
    <t>Current Expenditures</t>
  </si>
  <si>
    <t>Demanded Products</t>
  </si>
  <si>
    <t>Delivered Products</t>
  </si>
  <si>
    <t>Satisfied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</si>
</sst>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&quot;R$&quot;\ #,##0.00"/>
    <numFmt numFmtId="165" formatCode="0.000"/>
    <numFmt numFmtId="166" formatCode="0.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9"/>
      <color indexed="10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Op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sz val="48"/>
      <color theme="0"/>
      <name val="Calibri"/>
      <family val="2"/>
      <scheme val="minor"/>
    </font>
    <font>
      <sz val="46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/>
        <bgColor theme="9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4" tint="-0.49998474074526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</cellStyleXfs>
  <cellXfs count="22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6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" fontId="0" fillId="0" borderId="0" xfId="1" applyNumberFormat="1" applyFont="1"/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5" fillId="0" borderId="7" xfId="0" applyFont="1" applyFill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wrapText="1"/>
    </xf>
    <xf numFmtId="0" fontId="4" fillId="0" borderId="0" xfId="0" applyFont="1"/>
    <xf numFmtId="164" fontId="6" fillId="0" borderId="0" xfId="2" applyNumberFormat="1" applyFont="1" applyFill="1" applyBorder="1" applyAlignment="1">
      <alignment horizontal="center"/>
    </xf>
    <xf numFmtId="49" fontId="9" fillId="3" borderId="7" xfId="0" applyNumberFormat="1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/>
    <xf numFmtId="3" fontId="8" fillId="4" borderId="7" xfId="0" applyNumberFormat="1" applyFont="1" applyFill="1" applyBorder="1" applyAlignment="1">
      <alignment horizontal="center" vertical="center"/>
    </xf>
    <xf numFmtId="3" fontId="8" fillId="4" borderId="10" xfId="0" applyNumberFormat="1" applyFont="1" applyFill="1" applyBorder="1" applyAlignment="1">
      <alignment horizontal="center" vertical="center"/>
    </xf>
    <xf numFmtId="3" fontId="9" fillId="4" borderId="7" xfId="0" applyNumberFormat="1" applyFont="1" applyFill="1" applyBorder="1" applyAlignment="1">
      <alignment horizontal="center" vertical="center"/>
    </xf>
    <xf numFmtId="0" fontId="8" fillId="2" borderId="7" xfId="0" applyFont="1" applyFill="1" applyBorder="1"/>
    <xf numFmtId="3" fontId="8" fillId="2" borderId="7" xfId="0" applyNumberFormat="1" applyFont="1" applyFill="1" applyBorder="1" applyAlignment="1">
      <alignment horizontal="center" vertical="center"/>
    </xf>
    <xf numFmtId="3" fontId="9" fillId="2" borderId="7" xfId="0" applyNumberFormat="1" applyFont="1" applyFill="1" applyBorder="1" applyAlignment="1">
      <alignment horizontal="center" vertical="center"/>
    </xf>
    <xf numFmtId="3" fontId="9" fillId="3" borderId="7" xfId="0" applyNumberFormat="1" applyFont="1" applyFill="1" applyBorder="1" applyAlignment="1">
      <alignment horizontal="center" vertical="center"/>
    </xf>
    <xf numFmtId="1" fontId="10" fillId="6" borderId="11" xfId="0" applyNumberFormat="1" applyFont="1" applyFill="1" applyBorder="1" applyAlignment="1">
      <alignment horizontal="center"/>
    </xf>
    <xf numFmtId="49" fontId="10" fillId="6" borderId="11" xfId="0" applyNumberFormat="1" applyFont="1" applyFill="1" applyBorder="1" applyAlignment="1">
      <alignment horizontal="center"/>
    </xf>
    <xf numFmtId="49" fontId="10" fillId="6" borderId="12" xfId="0" applyNumberFormat="1" applyFont="1" applyFill="1" applyBorder="1" applyAlignment="1">
      <alignment horizontal="center"/>
    </xf>
    <xf numFmtId="49" fontId="10" fillId="6" borderId="0" xfId="0" applyNumberFormat="1" applyFont="1" applyFill="1" applyAlignment="1">
      <alignment horizontal="center"/>
    </xf>
    <xf numFmtId="0" fontId="0" fillId="5" borderId="0" xfId="0" applyFill="1"/>
    <xf numFmtId="1" fontId="0" fillId="7" borderId="11" xfId="0" applyNumberFormat="1" applyFont="1" applyFill="1" applyBorder="1"/>
    <xf numFmtId="1" fontId="0" fillId="7" borderId="12" xfId="0" applyNumberFormat="1" applyFont="1" applyFill="1" applyBorder="1"/>
    <xf numFmtId="0" fontId="0" fillId="0" borderId="0" xfId="0" applyFill="1"/>
    <xf numFmtId="0" fontId="0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/>
    <xf numFmtId="43" fontId="1" fillId="0" borderId="0" xfId="3" applyFont="1" applyFill="1" applyBorder="1"/>
    <xf numFmtId="4" fontId="0" fillId="0" borderId="0" xfId="0" applyNumberForma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 applyAlignment="1"/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/>
    <xf numFmtId="0" fontId="0" fillId="0" borderId="0" xfId="0" applyFont="1" applyFill="1"/>
    <xf numFmtId="43" fontId="0" fillId="0" borderId="0" xfId="0" applyNumberFormat="1" applyFont="1" applyFill="1" applyAlignment="1"/>
    <xf numFmtId="0" fontId="10" fillId="8" borderId="13" xfId="0" applyFont="1" applyFill="1" applyBorder="1" applyAlignment="1">
      <alignment horizontal="center"/>
    </xf>
    <xf numFmtId="0" fontId="10" fillId="8" borderId="13" xfId="0" applyFont="1" applyFill="1" applyBorder="1" applyAlignment="1"/>
    <xf numFmtId="0" fontId="13" fillId="0" borderId="0" xfId="0" applyFont="1" applyFill="1" applyBorder="1"/>
    <xf numFmtId="43" fontId="13" fillId="0" borderId="0" xfId="0" applyNumberFormat="1" applyFont="1" applyFill="1" applyAlignment="1"/>
    <xf numFmtId="0" fontId="13" fillId="0" borderId="0" xfId="0" applyFont="1" applyFill="1" applyBorder="1" applyAlignment="1">
      <alignment horizontal="left" vertical="center" wrapText="1"/>
    </xf>
    <xf numFmtId="43" fontId="13" fillId="0" borderId="0" xfId="3" applyFont="1" applyFill="1" applyBorder="1"/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3" fontId="0" fillId="0" borderId="0" xfId="0" applyNumberFormat="1"/>
    <xf numFmtId="0" fontId="14" fillId="0" borderId="0" xfId="0" applyFont="1" applyAlignment="1">
      <alignment horizontal="justify"/>
    </xf>
    <xf numFmtId="0" fontId="6" fillId="0" borderId="14" xfId="0" applyFont="1" applyBorder="1" applyAlignment="1"/>
    <xf numFmtId="0" fontId="6" fillId="0" borderId="0" xfId="0" applyFont="1"/>
    <xf numFmtId="0" fontId="6" fillId="0" borderId="0" xfId="0" applyFont="1" applyBorder="1" applyAlignment="1">
      <alignment horizontal="center"/>
    </xf>
    <xf numFmtId="4" fontId="6" fillId="0" borderId="7" xfId="0" applyNumberFormat="1" applyFont="1" applyBorder="1"/>
    <xf numFmtId="4" fontId="6" fillId="0" borderId="7" xfId="0" applyNumberFormat="1" applyFont="1" applyFill="1" applyBorder="1"/>
    <xf numFmtId="4" fontId="6" fillId="0" borderId="9" xfId="0" applyNumberFormat="1" applyFont="1" applyFill="1" applyBorder="1" applyAlignment="1"/>
    <xf numFmtId="3" fontId="6" fillId="0" borderId="9" xfId="0" applyNumberFormat="1" applyFont="1" applyFill="1" applyBorder="1" applyAlignment="1"/>
    <xf numFmtId="4" fontId="6" fillId="0" borderId="7" xfId="0" applyNumberFormat="1" applyFont="1" applyFill="1" applyBorder="1" applyAlignment="1"/>
    <xf numFmtId="0" fontId="16" fillId="9" borderId="0" xfId="0" applyFont="1" applyFill="1"/>
    <xf numFmtId="0" fontId="17" fillId="0" borderId="0" xfId="0" applyFont="1" applyFill="1" applyBorder="1" applyAlignment="1">
      <alignment horizontal="left" vertical="top"/>
    </xf>
    <xf numFmtId="4" fontId="6" fillId="0" borderId="6" xfId="0" applyNumberFormat="1" applyFont="1" applyFill="1" applyBorder="1"/>
    <xf numFmtId="4" fontId="6" fillId="0" borderId="15" xfId="0" applyNumberFormat="1" applyFont="1" applyBorder="1"/>
    <xf numFmtId="4" fontId="6" fillId="10" borderId="7" xfId="0" applyNumberFormat="1" applyFont="1" applyFill="1" applyBorder="1"/>
    <xf numFmtId="0" fontId="0" fillId="0" borderId="7" xfId="0" applyBorder="1"/>
    <xf numFmtId="0" fontId="0" fillId="10" borderId="7" xfId="0" applyFill="1" applyBorder="1"/>
    <xf numFmtId="0" fontId="6" fillId="10" borderId="7" xfId="0" applyFont="1" applyFill="1" applyBorder="1" applyAlignment="1">
      <alignment horizontal="center" vertical="center"/>
    </xf>
    <xf numFmtId="0" fontId="4" fillId="11" borderId="0" xfId="0" applyFont="1" applyFill="1"/>
    <xf numFmtId="0" fontId="4" fillId="0" borderId="7" xfId="0" applyFont="1" applyBorder="1"/>
    <xf numFmtId="0" fontId="4" fillId="11" borderId="7" xfId="0" applyFont="1" applyFill="1" applyBorder="1"/>
    <xf numFmtId="0" fontId="0" fillId="10" borderId="0" xfId="0" applyFill="1"/>
    <xf numFmtId="2" fontId="0" fillId="0" borderId="7" xfId="0" applyNumberFormat="1" applyBorder="1"/>
    <xf numFmtId="49" fontId="0" fillId="0" borderId="0" xfId="0" applyNumberForma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/>
    <xf numFmtId="43" fontId="1" fillId="0" borderId="7" xfId="3" applyFont="1" applyBorder="1"/>
    <xf numFmtId="49" fontId="10" fillId="8" borderId="16" xfId="0" applyNumberFormat="1" applyFont="1" applyFill="1" applyBorder="1" applyAlignment="1">
      <alignment horizontal="center"/>
    </xf>
    <xf numFmtId="49" fontId="10" fillId="8" borderId="17" xfId="0" applyNumberFormat="1" applyFont="1" applyFill="1" applyBorder="1" applyAlignment="1">
      <alignment horizontal="center"/>
    </xf>
    <xf numFmtId="43" fontId="1" fillId="0" borderId="15" xfId="3" applyFont="1" applyBorder="1"/>
    <xf numFmtId="3" fontId="0" fillId="0" borderId="7" xfId="0" applyNumberFormat="1" applyBorder="1"/>
    <xf numFmtId="4" fontId="0" fillId="0" borderId="7" xfId="0" applyNumberFormat="1" applyBorder="1"/>
    <xf numFmtId="10" fontId="0" fillId="0" borderId="7" xfId="0" applyNumberFormat="1" applyBorder="1"/>
    <xf numFmtId="49" fontId="10" fillId="6" borderId="18" xfId="0" applyNumberFormat="1" applyFont="1" applyFill="1" applyBorder="1" applyAlignment="1">
      <alignment horizontal="left" vertical="center" wrapText="1"/>
    </xf>
    <xf numFmtId="49" fontId="10" fillId="6" borderId="18" xfId="0" applyNumberFormat="1" applyFont="1" applyFill="1" applyBorder="1" applyAlignment="1">
      <alignment horizontal="center"/>
    </xf>
    <xf numFmtId="49" fontId="10" fillId="6" borderId="19" xfId="0" applyNumberFormat="1" applyFont="1" applyFill="1" applyBorder="1" applyAlignment="1">
      <alignment horizontal="center"/>
    </xf>
    <xf numFmtId="0" fontId="0" fillId="12" borderId="20" xfId="0" applyFont="1" applyFill="1" applyBorder="1" applyAlignment="1">
      <alignment horizontal="center"/>
    </xf>
    <xf numFmtId="43" fontId="0" fillId="12" borderId="20" xfId="3" applyNumberFormat="1" applyFont="1" applyFill="1" applyBorder="1"/>
    <xf numFmtId="43" fontId="0" fillId="12" borderId="21" xfId="3" applyNumberFormat="1" applyFont="1" applyFill="1" applyBorder="1"/>
    <xf numFmtId="0" fontId="0" fillId="7" borderId="20" xfId="0" applyFont="1" applyFill="1" applyBorder="1" applyAlignment="1">
      <alignment horizontal="center"/>
    </xf>
    <xf numFmtId="43" fontId="0" fillId="7" borderId="20" xfId="3" applyNumberFormat="1" applyFont="1" applyFill="1" applyBorder="1"/>
    <xf numFmtId="43" fontId="0" fillId="7" borderId="21" xfId="3" applyNumberFormat="1" applyFont="1" applyFill="1" applyBorder="1"/>
    <xf numFmtId="49" fontId="0" fillId="10" borderId="0" xfId="0" applyNumberFormat="1" applyFill="1" applyAlignment="1">
      <alignment horizontal="center"/>
    </xf>
    <xf numFmtId="49" fontId="0" fillId="10" borderId="7" xfId="0" applyNumberFormat="1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0" borderId="0" xfId="0"/>
    <xf numFmtId="0" fontId="0" fillId="0" borderId="7" xfId="0" applyBorder="1"/>
    <xf numFmtId="0" fontId="2" fillId="13" borderId="7" xfId="0" applyFont="1" applyFill="1" applyBorder="1"/>
    <xf numFmtId="0" fontId="2" fillId="13" borderId="7" xfId="0" applyFont="1" applyFill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9" fontId="0" fillId="0" borderId="7" xfId="1" applyFont="1" applyBorder="1"/>
    <xf numFmtId="9" fontId="0" fillId="0" borderId="7" xfId="0" applyNumberFormat="1" applyBorder="1"/>
    <xf numFmtId="0" fontId="0" fillId="13" borderId="7" xfId="0" applyFill="1" applyBorder="1" applyAlignment="1">
      <alignment horizontal="center"/>
    </xf>
    <xf numFmtId="4" fontId="0" fillId="0" borderId="7" xfId="0" applyNumberFormat="1" applyFill="1" applyBorder="1"/>
    <xf numFmtId="4" fontId="0" fillId="0" borderId="0" xfId="0" applyNumberFormat="1"/>
    <xf numFmtId="0" fontId="10" fillId="6" borderId="7" xfId="0" applyFont="1" applyFill="1" applyBorder="1"/>
    <xf numFmtId="0" fontId="10" fillId="6" borderId="7" xfId="0" applyFont="1" applyFill="1" applyBorder="1" applyAlignment="1">
      <alignment horizontal="center"/>
    </xf>
    <xf numFmtId="166" fontId="0" fillId="7" borderId="7" xfId="0" applyNumberFormat="1" applyFont="1" applyFill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2" fontId="0" fillId="7" borderId="7" xfId="0" applyNumberFormat="1" applyFont="1" applyFill="1" applyBorder="1" applyAlignment="1">
      <alignment horizontal="center"/>
    </xf>
    <xf numFmtId="165" fontId="0" fillId="7" borderId="7" xfId="0" applyNumberFormat="1" applyFont="1" applyFill="1" applyBorder="1" applyAlignment="1">
      <alignment horizontal="center"/>
    </xf>
    <xf numFmtId="0" fontId="0" fillId="7" borderId="7" xfId="0" applyFont="1" applyFill="1" applyBorder="1"/>
    <xf numFmtId="0" fontId="0" fillId="0" borderId="7" xfId="0" applyFont="1" applyBorder="1"/>
    <xf numFmtId="0" fontId="22" fillId="6" borderId="7" xfId="0" applyFont="1" applyFill="1" applyBorder="1" applyAlignment="1">
      <alignment horizontal="center"/>
    </xf>
    <xf numFmtId="0" fontId="18" fillId="0" borderId="7" xfId="0" applyFont="1" applyBorder="1"/>
    <xf numFmtId="9" fontId="18" fillId="0" borderId="7" xfId="1" applyFont="1" applyBorder="1"/>
    <xf numFmtId="0" fontId="18" fillId="0" borderId="0" xfId="0" applyFont="1"/>
    <xf numFmtId="0" fontId="18" fillId="12" borderId="7" xfId="0" applyFont="1" applyFill="1" applyBorder="1"/>
    <xf numFmtId="0" fontId="18" fillId="0" borderId="7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 vertical="center"/>
    </xf>
    <xf numFmtId="0" fontId="18" fillId="7" borderId="7" xfId="0" applyFont="1" applyFill="1" applyBorder="1"/>
    <xf numFmtId="9" fontId="18" fillId="0" borderId="7" xfId="1" applyFont="1" applyBorder="1" applyAlignment="1">
      <alignment horizont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23" fillId="0" borderId="0" xfId="0" applyFont="1" applyAlignment="1">
      <alignment horizontal="center" vertical="center" readingOrder="1"/>
    </xf>
    <xf numFmtId="0" fontId="18" fillId="13" borderId="0" xfId="0" applyFont="1" applyFill="1"/>
    <xf numFmtId="1" fontId="18" fillId="0" borderId="7" xfId="1" applyNumberFormat="1" applyFont="1" applyBorder="1" applyAlignment="1">
      <alignment horizontal="center"/>
    </xf>
    <xf numFmtId="1" fontId="18" fillId="0" borderId="7" xfId="1" applyNumberFormat="1" applyFont="1" applyBorder="1" applyAlignment="1">
      <alignment horizontal="center" vertical="center"/>
    </xf>
    <xf numFmtId="1" fontId="18" fillId="0" borderId="7" xfId="0" applyNumberFormat="1" applyFont="1" applyBorder="1"/>
    <xf numFmtId="0" fontId="18" fillId="0" borderId="0" xfId="0" applyFont="1" applyBorder="1"/>
    <xf numFmtId="9" fontId="18" fillId="0" borderId="0" xfId="1" applyFont="1" applyBorder="1"/>
    <xf numFmtId="3" fontId="18" fillId="0" borderId="0" xfId="0" applyNumberFormat="1" applyFont="1"/>
    <xf numFmtId="0" fontId="24" fillId="13" borderId="7" xfId="0" applyFont="1" applyFill="1" applyBorder="1"/>
    <xf numFmtId="0" fontId="24" fillId="13" borderId="7" xfId="0" applyFont="1" applyFill="1" applyBorder="1" applyAlignment="1">
      <alignment horizontal="center"/>
    </xf>
    <xf numFmtId="0" fontId="18" fillId="0" borderId="7" xfId="0" applyFont="1" applyFill="1" applyBorder="1"/>
    <xf numFmtId="3" fontId="18" fillId="0" borderId="7" xfId="0" applyNumberFormat="1" applyFont="1" applyFill="1" applyBorder="1" applyAlignment="1">
      <alignment horizontal="center"/>
    </xf>
    <xf numFmtId="0" fontId="18" fillId="13" borderId="7" xfId="0" applyFont="1" applyFill="1" applyBorder="1"/>
    <xf numFmtId="0" fontId="18" fillId="13" borderId="7" xfId="0" applyFont="1" applyFill="1" applyBorder="1" applyAlignment="1">
      <alignment horizontal="center"/>
    </xf>
    <xf numFmtId="0" fontId="18" fillId="0" borderId="7" xfId="0" applyFont="1" applyBorder="1" applyAlignment="1">
      <alignment horizontal="center"/>
    </xf>
    <xf numFmtId="3" fontId="18" fillId="0" borderId="7" xfId="0" applyNumberFormat="1" applyFont="1" applyBorder="1" applyAlignment="1">
      <alignment horizontal="center"/>
    </xf>
    <xf numFmtId="3" fontId="18" fillId="13" borderId="7" xfId="0" applyNumberFormat="1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6" fillId="0" borderId="6" xfId="0" applyFont="1" applyFill="1" applyBorder="1"/>
    <xf numFmtId="0" fontId="0" fillId="0" borderId="22" xfId="0" applyBorder="1"/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0" fillId="14" borderId="4" xfId="0" applyFont="1" applyFill="1" applyBorder="1"/>
    <xf numFmtId="0" fontId="0" fillId="0" borderId="9" xfId="0" applyFill="1" applyBorder="1" applyAlignment="1">
      <alignment horizontal="center" vertical="center"/>
    </xf>
    <xf numFmtId="0" fontId="3" fillId="14" borderId="3" xfId="0" applyFont="1" applyFill="1" applyBorder="1" applyAlignment="1">
      <alignment horizontal="center"/>
    </xf>
    <xf numFmtId="0" fontId="2" fillId="14" borderId="7" xfId="0" applyFont="1" applyFill="1" applyBorder="1" applyAlignment="1">
      <alignment horizontal="center"/>
    </xf>
    <xf numFmtId="0" fontId="2" fillId="14" borderId="4" xfId="0" applyFont="1" applyFill="1" applyBorder="1" applyAlignment="1">
      <alignment horizontal="center"/>
    </xf>
    <xf numFmtId="0" fontId="2" fillId="14" borderId="0" xfId="0" applyFont="1" applyFill="1" applyBorder="1" applyAlignment="1">
      <alignment horizontal="center"/>
    </xf>
    <xf numFmtId="0" fontId="28" fillId="16" borderId="7" xfId="0" applyFont="1" applyFill="1" applyBorder="1" applyAlignment="1">
      <alignment horizontal="center" vertical="center" wrapText="1"/>
    </xf>
    <xf numFmtId="0" fontId="30" fillId="0" borderId="7" xfId="0" applyFont="1" applyBorder="1"/>
    <xf numFmtId="0" fontId="28" fillId="16" borderId="7" xfId="0" applyFont="1" applyFill="1" applyBorder="1" applyAlignment="1">
      <alignment horizontal="center"/>
    </xf>
    <xf numFmtId="3" fontId="0" fillId="0" borderId="7" xfId="0" applyNumberFormat="1" applyFill="1" applyBorder="1"/>
    <xf numFmtId="3" fontId="29" fillId="0" borderId="7" xfId="0" applyNumberFormat="1" applyFont="1" applyBorder="1" applyAlignment="1">
      <alignment horizontal="center"/>
    </xf>
    <xf numFmtId="3" fontId="28" fillId="16" borderId="7" xfId="0" applyNumberFormat="1" applyFont="1" applyFill="1" applyBorder="1" applyAlignment="1">
      <alignment horizontal="center"/>
    </xf>
    <xf numFmtId="3" fontId="0" fillId="15" borderId="7" xfId="0" applyNumberFormat="1" applyFill="1" applyBorder="1"/>
    <xf numFmtId="3" fontId="2" fillId="15" borderId="7" xfId="0" applyNumberFormat="1" applyFont="1" applyFill="1" applyBorder="1" applyAlignment="1">
      <alignment horizontal="center"/>
    </xf>
    <xf numFmtId="0" fontId="2" fillId="15" borderId="7" xfId="0" applyFont="1" applyFill="1" applyBorder="1"/>
    <xf numFmtId="0" fontId="28" fillId="16" borderId="4" xfId="0" applyFont="1" applyFill="1" applyBorder="1" applyAlignment="1">
      <alignment horizontal="center" vertical="center" wrapText="1"/>
    </xf>
    <xf numFmtId="0" fontId="28" fillId="16" borderId="7" xfId="0" applyFont="1" applyFill="1" applyBorder="1" applyAlignment="1">
      <alignment horizontal="left"/>
    </xf>
    <xf numFmtId="0" fontId="30" fillId="0" borderId="7" xfId="0" applyFont="1" applyBorder="1" applyAlignment="1">
      <alignment horizontal="center"/>
    </xf>
    <xf numFmtId="0" fontId="2" fillId="15" borderId="7" xfId="0" applyFont="1" applyFill="1" applyBorder="1" applyAlignment="1">
      <alignment horizontal="center"/>
    </xf>
    <xf numFmtId="0" fontId="0" fillId="17" borderId="0" xfId="0" applyFill="1" applyProtection="1">
      <protection locked="0"/>
    </xf>
    <xf numFmtId="0" fontId="0" fillId="17" borderId="7" xfId="0" applyFill="1" applyBorder="1" applyAlignment="1" applyProtection="1">
      <alignment horizontal="center"/>
      <protection locked="0"/>
    </xf>
    <xf numFmtId="0" fontId="0" fillId="17" borderId="7" xfId="0" applyFill="1" applyBorder="1" applyProtection="1">
      <protection locked="0"/>
    </xf>
    <xf numFmtId="0" fontId="18" fillId="17" borderId="0" xfId="0" applyFont="1" applyFill="1" applyProtection="1">
      <protection locked="0"/>
    </xf>
    <xf numFmtId="0" fontId="0" fillId="5" borderId="7" xfId="0" applyFill="1" applyBorder="1" applyProtection="1">
      <protection locked="0"/>
    </xf>
    <xf numFmtId="2" fontId="0" fillId="17" borderId="0" xfId="0" applyNumberFormat="1" applyFill="1" applyProtection="1">
      <protection locked="0"/>
    </xf>
    <xf numFmtId="0" fontId="0" fillId="17" borderId="0" xfId="0" applyFill="1" applyProtection="1"/>
    <xf numFmtId="0" fontId="21" fillId="17" borderId="0" xfId="0" applyFont="1" applyFill="1" applyProtection="1"/>
    <xf numFmtId="0" fontId="32" fillId="17" borderId="0" xfId="0" applyFont="1" applyFill="1" applyAlignment="1" applyProtection="1">
      <alignment vertical="center"/>
    </xf>
    <xf numFmtId="2" fontId="0" fillId="17" borderId="0" xfId="0" applyNumberFormat="1" applyFill="1" applyProtection="1"/>
    <xf numFmtId="0" fontId="19" fillId="17" borderId="0" xfId="0" applyFont="1" applyFill="1" applyProtection="1"/>
    <xf numFmtId="0" fontId="33" fillId="17" borderId="0" xfId="0" applyFont="1" applyFill="1" applyAlignment="1" applyProtection="1">
      <alignment horizontal="center" vertical="center"/>
    </xf>
    <xf numFmtId="0" fontId="32" fillId="17" borderId="0" xfId="0" applyFont="1" applyFill="1" applyAlignment="1" applyProtection="1">
      <alignment horizontal="center" vertical="center"/>
    </xf>
    <xf numFmtId="0" fontId="4" fillId="5" borderId="0" xfId="0" applyFont="1" applyFill="1" applyAlignment="1">
      <alignment horizontal="left" wrapText="1"/>
    </xf>
    <xf numFmtId="0" fontId="4" fillId="5" borderId="0" xfId="0" applyFont="1" applyFill="1" applyAlignment="1">
      <alignment horizont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0" xfId="0" applyFont="1" applyFill="1" applyBorder="1"/>
    <xf numFmtId="0" fontId="8" fillId="4" borderId="9" xfId="0" applyFont="1" applyFill="1" applyBorder="1"/>
    <xf numFmtId="0" fontId="9" fillId="4" borderId="4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" fontId="15" fillId="0" borderId="4" xfId="0" applyNumberFormat="1" applyFont="1" applyFill="1" applyBorder="1" applyAlignment="1">
      <alignment horizontal="left"/>
    </xf>
    <xf numFmtId="4" fontId="15" fillId="0" borderId="15" xfId="0" applyNumberFormat="1" applyFont="1" applyFill="1" applyBorder="1" applyAlignment="1">
      <alignment horizontal="left"/>
    </xf>
    <xf numFmtId="0" fontId="23" fillId="13" borderId="0" xfId="0" applyFont="1" applyFill="1" applyAlignment="1">
      <alignment horizontal="center"/>
    </xf>
    <xf numFmtId="0" fontId="23" fillId="13" borderId="0" xfId="0" applyFont="1" applyFill="1" applyAlignment="1">
      <alignment horizontal="center" vertical="center" readingOrder="1"/>
    </xf>
    <xf numFmtId="0" fontId="11" fillId="0" borderId="0" xfId="0" applyFont="1" applyAlignment="1">
      <alignment horizontal="center"/>
    </xf>
  </cellXfs>
  <cellStyles count="4">
    <cellStyle name="Normal" xfId="0" builtinId="0"/>
    <cellStyle name="Normal 2" xfId="2"/>
    <cellStyle name="Porcentagem" xfId="1" builtinId="5"/>
    <cellStyle name="Vírgula" xfId="3" builtinId="3"/>
  </cellStyles>
  <dxfs count="130">
    <dxf>
      <font>
        <b/>
      </font>
      <numFmt numFmtId="0" formatCode="General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0" formatCode="@"/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numFmt numFmtId="166" formatCode="0.0"/>
      <alignment horizontal="center" vertical="bottom" textRotation="0" wrapText="0" indent="0" justifyLastLine="0" shrinkToFit="0" readingOrder="0"/>
    </dxf>
    <dxf>
      <numFmt numFmtId="166" formatCode="0.0"/>
      <alignment horizontal="center" vertical="bottom" textRotation="0" wrapText="0" indent="0" justifyLastLine="0" shrinkToFit="0" readingOrder="0"/>
    </dxf>
    <dxf>
      <numFmt numFmtId="166" formatCode="0.0"/>
      <alignment horizontal="center" vertical="bottom" textRotation="0" wrapText="0" indent="0" justifyLastLine="0" shrinkToFit="0" readingOrder="0"/>
    </dxf>
    <dxf>
      <numFmt numFmtId="166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9"/>
          <bgColor theme="9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</dxf>
  </dxfs>
  <tableStyles count="0" defaultTableStyle="TableStyleMedium9" defaultPivotStyle="PivotStyleLight16"/>
  <colors>
    <mruColors>
      <color rgb="FFF8F8F8"/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26" Type="http://schemas.openxmlformats.org/officeDocument/2006/relationships/customXml" Target="../customXml/item6.xml"/><Relationship Id="rId39" Type="http://schemas.openxmlformats.org/officeDocument/2006/relationships/customXml" Target="../customXml/item19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34" Type="http://schemas.openxmlformats.org/officeDocument/2006/relationships/customXml" Target="../customXml/item1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5" Type="http://schemas.openxmlformats.org/officeDocument/2006/relationships/customXml" Target="../customXml/item5.xml"/><Relationship Id="rId33" Type="http://schemas.openxmlformats.org/officeDocument/2006/relationships/customXml" Target="../customXml/item13.xml"/><Relationship Id="rId38" Type="http://schemas.openxmlformats.org/officeDocument/2006/relationships/customXml" Target="../customXml/item18.xml"/><Relationship Id="rId46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29" Type="http://schemas.openxmlformats.org/officeDocument/2006/relationships/customXml" Target="../customXml/item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32" Type="http://schemas.openxmlformats.org/officeDocument/2006/relationships/customXml" Target="../customXml/item12.xml"/><Relationship Id="rId37" Type="http://schemas.openxmlformats.org/officeDocument/2006/relationships/customXml" Target="../customXml/item17.xml"/><Relationship Id="rId40" Type="http://schemas.openxmlformats.org/officeDocument/2006/relationships/customXml" Target="../customXml/item2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28" Type="http://schemas.openxmlformats.org/officeDocument/2006/relationships/customXml" Target="../customXml/item8.xml"/><Relationship Id="rId36" Type="http://schemas.openxmlformats.org/officeDocument/2006/relationships/customXml" Target="../customXml/item16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31" Type="http://schemas.openxmlformats.org/officeDocument/2006/relationships/customXml" Target="../customXml/item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Relationship Id="rId27" Type="http://schemas.openxmlformats.org/officeDocument/2006/relationships/customXml" Target="../customXml/item7.xml"/><Relationship Id="rId30" Type="http://schemas.openxmlformats.org/officeDocument/2006/relationships/customXml" Target="../customXml/item10.xml"/><Relationship Id="rId35" Type="http://schemas.openxmlformats.org/officeDocument/2006/relationships/customXml" Target="../customXml/item1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0.xml.rels><?xml version="1.0" encoding="UTF-8" standalone="yes"?>
<Relationships xmlns="http://schemas.openxmlformats.org/package/2006/relationships"><Relationship Id="rId3" Type="http://schemas.microsoft.com/office/2011/relationships/chartStyle" Target="style14.xml"/><Relationship Id="rId2" Type="http://schemas.microsoft.com/office/2011/relationships/chartColorStyle" Target="colors14.xml"/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Wireless Network Range</a:t>
            </a:r>
            <a:endParaRPr lang="en-US" sz="1200" baseline="0"/>
          </a:p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 baseline="0"/>
              <a:t>May  2016</a:t>
            </a:r>
            <a:r>
              <a:rPr lang="en-US" sz="1200"/>
              <a:t>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Gestão!$B$2</c:f>
              <c:strCache>
                <c:ptCount val="1"/>
                <c:pt idx="0">
                  <c:v>Quant.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shade val="76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66A-4739-9F9E-53C097505461}"/>
              </c:ext>
            </c:extLst>
          </c:dPt>
          <c:dPt>
            <c:idx val="1"/>
            <c:bubble3D val="0"/>
            <c:spPr>
              <a:solidFill>
                <a:schemeClr val="accent6">
                  <a:tint val="77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66A-4739-9F9E-53C0975054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Gestão!$A$3:$A$4</c:f>
              <c:strCache>
                <c:ptCount val="2"/>
                <c:pt idx="0">
                  <c:v>N. of Buildings  (Wifi Available)</c:v>
                </c:pt>
                <c:pt idx="1">
                  <c:v>N. of Buildings  (Wifi not Yet Available)</c:v>
                </c:pt>
              </c:strCache>
            </c:strRef>
          </c:cat>
          <c:val>
            <c:numRef>
              <c:f>Gestão!$B$3:$B$4</c:f>
              <c:numCache>
                <c:formatCode>0</c:formatCode>
                <c:ptCount val="2"/>
                <c:pt idx="0">
                  <c:v>55</c:v>
                </c:pt>
                <c:pt idx="1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66A-4739-9F9E-53C097505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0"/>
    <c:dispBlanksAs val="zero"/>
    <c:showDLblsOverMax val="0"/>
  </c:chart>
  <c:spPr>
    <a:solidFill>
      <a:sysClr val="window" lastClr="FFFFFF"/>
    </a:solidFill>
    <a:ln w="9525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Workforce - Academic &amp;</a:t>
            </a:r>
            <a:r>
              <a:rPr lang="en-US" baseline="0"/>
              <a:t> Adm. Staff</a:t>
            </a:r>
            <a:endParaRPr lang="en-US"/>
          </a:p>
        </c:rich>
      </c:tx>
      <c:layout>
        <c:manualLayout>
          <c:xMode val="edge"/>
          <c:yMode val="edge"/>
          <c:x val="0.19563415015369653"/>
          <c:y val="2.517481963001605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3613445378151259E-2"/>
          <c:y val="0.16836518046709226"/>
          <c:w val="0.95070028011204477"/>
          <c:h val="0.64422689202066363"/>
        </c:manualLayout>
      </c:layout>
      <c:lineChart>
        <c:grouping val="standard"/>
        <c:varyColors val="0"/>
        <c:ser>
          <c:idx val="0"/>
          <c:order val="0"/>
          <c:tx>
            <c:strRef>
              <c:f>Dashboard!$A$25</c:f>
              <c:strCache>
                <c:ptCount val="1"/>
                <c:pt idx="0">
                  <c:v>Adm. Staff - Interns</c:v>
                </c:pt>
              </c:strCache>
            </c:strRef>
          </c:tx>
          <c:spPr>
            <a:ln w="31750" cap="rnd" cmpd="sng" algn="ctr">
              <a:solidFill>
                <a:schemeClr val="accent5">
                  <a:lumMod val="50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5">
                  <a:lumMod val="50000"/>
                </a:schemeClr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Dashboard!$B$24:$F$24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 (Trim 1)</c:v>
                </c:pt>
              </c:strCache>
            </c:strRef>
          </c:cat>
          <c:val>
            <c:numRef>
              <c:f>Dashboard!$B$25:$F$25</c:f>
              <c:numCache>
                <c:formatCode>General</c:formatCode>
                <c:ptCount val="5"/>
                <c:pt idx="0">
                  <c:v>1343</c:v>
                </c:pt>
                <c:pt idx="1">
                  <c:v>1567</c:v>
                </c:pt>
                <c:pt idx="2">
                  <c:v>1428</c:v>
                </c:pt>
                <c:pt idx="3">
                  <c:v>1335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BC0-45F1-83B3-FEE1DBB6D8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6662400"/>
        <c:axId val="216665088"/>
      </c:lineChart>
      <c:catAx>
        <c:axId val="216662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216665088"/>
        <c:crosses val="autoZero"/>
        <c:auto val="1"/>
        <c:lblAlgn val="ctr"/>
        <c:lblOffset val="100"/>
        <c:noMultiLvlLbl val="0"/>
      </c:catAx>
      <c:valAx>
        <c:axId val="2166650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166624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484695295441142"/>
          <c:y val="0.91472223615360404"/>
          <c:w val="0.33719667394517039"/>
          <c:h val="7.6785194844275123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/>
    <a:lstStyle/>
    <a:p>
      <a:pPr>
        <a:defRPr sz="1000"/>
      </a:pPr>
      <a:endParaRPr lang="pt-BR"/>
    </a:p>
  </c:txPr>
  <c:printSettings>
    <c:headerFooter/>
    <c:pageMargins b="0.78740157499999996" l="0.511811024" r="0.511811024" t="0.78740157499999996" header="0.31496062000000125" footer="0.3149606200000012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effectLst/>
              </a:rPr>
              <a:t>Average Resolution Time – Central IT Help Desk (CPD) </a:t>
            </a:r>
            <a:br>
              <a:rPr lang="en-US" sz="1200" b="1" i="0" u="none" strike="noStrike" baseline="0">
                <a:effectLst/>
              </a:rPr>
            </a:br>
            <a:r>
              <a:rPr lang="en-US" sz="1200" b="1" i="0" u="none" strike="noStrike" baseline="0">
                <a:effectLst/>
              </a:rPr>
              <a:t>Aug 2014 to Feb 2016</a:t>
            </a:r>
            <a:endParaRPr lang="en-US" sz="1200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'CPD Central IT'!$B$42</c:f>
              <c:strCache>
                <c:ptCount val="1"/>
                <c:pt idx="0">
                  <c:v>Tempo Médio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E1B-4858-8247-6CF1298860A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E1B-4858-8247-6CF1298860A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E1B-4858-8247-6CF1298860AB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E1B-4858-8247-6CF1298860A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E1B-4858-8247-6CF1298860AB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E1B-4858-8247-6CF1298860AB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E1B-4858-8247-6CF1298860AB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E1B-4858-8247-6CF1298860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'CPD Central IT'!$C$41:$J$41</c:f>
              <c:strCache>
                <c:ptCount val="8"/>
                <c:pt idx="0">
                  <c:v>0 to 2h</c:v>
                </c:pt>
                <c:pt idx="1">
                  <c:v>2 to 4h</c:v>
                </c:pt>
                <c:pt idx="2">
                  <c:v>4 to 6h</c:v>
                </c:pt>
                <c:pt idx="3">
                  <c:v>6 to 8h</c:v>
                </c:pt>
                <c:pt idx="4">
                  <c:v>8 to 10h</c:v>
                </c:pt>
                <c:pt idx="5">
                  <c:v>10 to 12h</c:v>
                </c:pt>
                <c:pt idx="6">
                  <c:v>12 to 14h</c:v>
                </c:pt>
                <c:pt idx="7">
                  <c:v>over 14h</c:v>
                </c:pt>
              </c:strCache>
            </c:strRef>
          </c:cat>
          <c:val>
            <c:numRef>
              <c:f>'CPD Central IT'!$C$42:$J$42</c:f>
              <c:numCache>
                <c:formatCode>0%</c:formatCode>
                <c:ptCount val="8"/>
                <c:pt idx="0">
                  <c:v>0.48176779074697845</c:v>
                </c:pt>
                <c:pt idx="1">
                  <c:v>0.13791074503872369</c:v>
                </c:pt>
                <c:pt idx="2">
                  <c:v>0.11122993414403415</c:v>
                </c:pt>
                <c:pt idx="3">
                  <c:v>9.7613577782675057E-2</c:v>
                </c:pt>
                <c:pt idx="4">
                  <c:v>6.8281267562550388E-2</c:v>
                </c:pt>
                <c:pt idx="5">
                  <c:v>6.8424338585070951E-2</c:v>
                </c:pt>
                <c:pt idx="6">
                  <c:v>1.1783142043595476E-2</c:v>
                </c:pt>
                <c:pt idx="7">
                  <c:v>2.2989204096371771E-2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9E1B-4858-8247-6CF1298860A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Built Area (m²)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1604163115974279E-2"/>
          <c:y val="0.16836512417368835"/>
          <c:w val="0.90685182534001463"/>
          <c:h val="0.70017730739511963"/>
        </c:manualLayout>
      </c:layout>
      <c:areaChart>
        <c:grouping val="standard"/>
        <c:varyColors val="0"/>
        <c:ser>
          <c:idx val="0"/>
          <c:order val="0"/>
          <c:tx>
            <c:strRef>
              <c:f>DGI!$A$2</c:f>
              <c:strCache>
                <c:ptCount val="1"/>
                <c:pt idx="0">
                  <c:v>Area (m²)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numRef>
              <c:f>DGI!$B$1:$E$1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DGI!$B$2:$E$2</c:f>
              <c:numCache>
                <c:formatCode>#,##0.00</c:formatCode>
                <c:ptCount val="4"/>
                <c:pt idx="0">
                  <c:v>37601.53</c:v>
                </c:pt>
                <c:pt idx="1">
                  <c:v>45209.2</c:v>
                </c:pt>
                <c:pt idx="2">
                  <c:v>30988.49</c:v>
                </c:pt>
                <c:pt idx="3">
                  <c:v>10648.51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FF-44A7-B160-E30ABD5EB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130496"/>
        <c:axId val="217132032"/>
      </c:areaChart>
      <c:catAx>
        <c:axId val="21713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7132032"/>
        <c:crosses val="autoZero"/>
        <c:auto val="1"/>
        <c:lblAlgn val="ctr"/>
        <c:lblOffset val="100"/>
        <c:noMultiLvlLbl val="0"/>
      </c:catAx>
      <c:valAx>
        <c:axId val="217132032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one"/>
        <c:crossAx val="217130496"/>
        <c:crosses val="autoZero"/>
        <c:crossBetween val="midCat"/>
      </c:valAx>
      <c:dTable>
        <c:showHorzBorder val="1"/>
        <c:showVertBorder val="1"/>
        <c:showOutline val="1"/>
        <c:showKeys val="1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0"/>
    <c:dispBlanksAs val="zero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 b="1"/>
              <a:t>Rental</a:t>
            </a:r>
            <a:r>
              <a:rPr lang="pt-BR" sz="1200" b="1" baseline="0"/>
              <a:t> Income from </a:t>
            </a:r>
            <a:r>
              <a:rPr lang="pt-BR" sz="1200" b="1"/>
              <a:t>Residential </a:t>
            </a:r>
            <a:br>
              <a:rPr lang="pt-BR" sz="1200" b="1"/>
            </a:br>
            <a:r>
              <a:rPr lang="pt-BR" sz="1200" b="1"/>
              <a:t>and Commercial Properties</a:t>
            </a:r>
          </a:p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 b="1"/>
              <a:t>(R$ Millions)</a:t>
            </a:r>
            <a:endParaRPr lang="pt-BR" b="1"/>
          </a:p>
        </c:rich>
      </c:tx>
      <c:layout>
        <c:manualLayout>
          <c:xMode val="edge"/>
          <c:yMode val="edge"/>
          <c:x val="0.10353719293668751"/>
          <c:y val="2.750530162884086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SGP!$H$2</c:f>
              <c:strCache>
                <c:ptCount val="1"/>
                <c:pt idx="0">
                  <c:v>Total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SGP!$I$1:$L$1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SGP!$I$2:$L$2</c:f>
              <c:numCache>
                <c:formatCode>0.00</c:formatCode>
                <c:ptCount val="4"/>
                <c:pt idx="0">
                  <c:v>31.558751948800001</c:v>
                </c:pt>
                <c:pt idx="1">
                  <c:v>32.064681767999993</c:v>
                </c:pt>
                <c:pt idx="2">
                  <c:v>31.276350874800006</c:v>
                </c:pt>
                <c:pt idx="3">
                  <c:v>35.604240557600001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3C-441C-B231-9C4DEF1FC271}"/>
            </c:ext>
          </c:extLst>
        </c:ser>
        <c:ser>
          <c:idx val="1"/>
          <c:order val="1"/>
          <c:tx>
            <c:strRef>
              <c:f>SGP!$H$3</c:f>
              <c:strCache>
                <c:ptCount val="1"/>
                <c:pt idx="0">
                  <c:v>Total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SGP!$I$1:$L$1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SGP!$I$3:$L$3</c:f>
              <c:numCache>
                <c:formatCode>0.00</c:formatCode>
                <c:ptCount val="4"/>
                <c:pt idx="0">
                  <c:v>31.558751948800001</c:v>
                </c:pt>
                <c:pt idx="1">
                  <c:v>32.064681767999993</c:v>
                </c:pt>
                <c:pt idx="2">
                  <c:v>31.276350874800006</c:v>
                </c:pt>
                <c:pt idx="3">
                  <c:v>35.604240557600001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3C-441C-B231-9C4DEF1FC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76704"/>
        <c:axId val="217198976"/>
      </c:lineChart>
      <c:catAx>
        <c:axId val="21717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7198976"/>
        <c:crosses val="autoZero"/>
        <c:auto val="1"/>
        <c:lblAlgn val="ctr"/>
        <c:lblOffset val="100"/>
        <c:noMultiLvlLbl val="0"/>
      </c:catAx>
      <c:valAx>
        <c:axId val="21719897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one"/>
        <c:crossAx val="21717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/>
              <a:t>Workforce Development -  University</a:t>
            </a:r>
            <a:r>
              <a:rPr lang="en-US" baseline="0"/>
              <a:t> </a:t>
            </a:r>
            <a:r>
              <a:rPr lang="en-US"/>
              <a:t>Training</a:t>
            </a:r>
            <a:r>
              <a:rPr lang="en-US" baseline="0"/>
              <a:t> Certification - PROCAP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DGP!$B$5</c:f>
              <c:strCache>
                <c:ptCount val="1"/>
                <c:pt idx="0">
                  <c:v>Servidores Capacitados</c:v>
                </c:pt>
              </c:strCache>
            </c:strRef>
          </c:tx>
          <c:spPr>
            <a:ln w="31750"/>
          </c:spP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DGP!$C$4:$G$4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 (Sem 1)</c:v>
                </c:pt>
              </c:strCache>
            </c:strRef>
          </c:cat>
          <c:val>
            <c:numRef>
              <c:f>DGP!$C$5:$G$5</c:f>
              <c:numCache>
                <c:formatCode>#,##0</c:formatCode>
                <c:ptCount val="5"/>
                <c:pt idx="0">
                  <c:v>1649</c:v>
                </c:pt>
                <c:pt idx="1">
                  <c:v>1510</c:v>
                </c:pt>
                <c:pt idx="2">
                  <c:v>1721</c:v>
                </c:pt>
                <c:pt idx="3">
                  <c:v>991</c:v>
                </c:pt>
                <c:pt idx="4">
                  <c:v>1743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EA1-458C-9AD2-0B23DFCD0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232896"/>
        <c:axId val="217234432"/>
      </c:lineChart>
      <c:catAx>
        <c:axId val="21723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7234432"/>
        <c:crosses val="autoZero"/>
        <c:auto val="1"/>
        <c:lblAlgn val="ctr"/>
        <c:lblOffset val="100"/>
        <c:noMultiLvlLbl val="0"/>
      </c:catAx>
      <c:valAx>
        <c:axId val="21723443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217232896"/>
        <c:crosses val="autoZero"/>
        <c:crossBetween val="between"/>
      </c:valAx>
    </c:plotArea>
    <c:plotVisOnly val="0"/>
    <c:dispBlanksAs val="gap"/>
    <c:showDLblsOverMax val="0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t-BR" sz="1400">
                <a:effectLst/>
              </a:rPr>
              <a:t>Administrative Staff</a:t>
            </a:r>
            <a:br>
              <a:rPr lang="pt-BR" sz="1400">
                <a:effectLst/>
              </a:rPr>
            </a:br>
            <a:r>
              <a:rPr lang="pt-BR" sz="1400">
                <a:effectLst/>
              </a:rPr>
              <a:t> Incentive for Qualification - IQ</a:t>
            </a:r>
          </a:p>
        </c:rich>
      </c:tx>
      <c:layout>
        <c:manualLayout>
          <c:xMode val="edge"/>
          <c:yMode val="edge"/>
          <c:x val="3.997286739729599E-2"/>
          <c:y val="4.7212483501606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5730994152046785E-2"/>
          <c:y val="0.30086031694532822"/>
          <c:w val="0.94853801169590668"/>
          <c:h val="0.59139059906548108"/>
        </c:manualLayout>
      </c:layout>
      <c:lineChart>
        <c:grouping val="standard"/>
        <c:varyColors val="0"/>
        <c:ser>
          <c:idx val="0"/>
          <c:order val="0"/>
          <c:tx>
            <c:strRef>
              <c:f>DGP!$H$38</c:f>
              <c:strCache>
                <c:ptCount val="1"/>
                <c:pt idx="0">
                  <c:v>Master's Degree (Especialização)</c:v>
                </c:pt>
              </c:strCache>
            </c:strRef>
          </c:tx>
          <c:spPr>
            <a:ln w="31750"/>
          </c:spP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DGP!$I$37:$L$37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DGP!$I$38:$L$38</c:f>
              <c:numCache>
                <c:formatCode>General</c:formatCode>
                <c:ptCount val="4"/>
                <c:pt idx="0">
                  <c:v>169</c:v>
                </c:pt>
                <c:pt idx="1">
                  <c:v>127</c:v>
                </c:pt>
                <c:pt idx="2">
                  <c:v>191</c:v>
                </c:pt>
                <c:pt idx="3">
                  <c:v>158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429-41CE-AB87-750E921EC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296896"/>
        <c:axId val="217298432"/>
      </c:lineChart>
      <c:catAx>
        <c:axId val="21729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7298432"/>
        <c:crosses val="autoZero"/>
        <c:auto val="1"/>
        <c:lblAlgn val="ctr"/>
        <c:lblOffset val="100"/>
        <c:noMultiLvlLbl val="0"/>
      </c:catAx>
      <c:valAx>
        <c:axId val="2172984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217296896"/>
        <c:crosses val="autoZero"/>
        <c:crossBetween val="between"/>
      </c:valAx>
    </c:plotArea>
    <c:plotVisOnly val="0"/>
    <c:dispBlanksAs val="gap"/>
    <c:showDLblsOverMax val="0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200"/>
            </a:pPr>
            <a:r>
              <a:rPr lang="pt-BR" sz="1200"/>
              <a:t>Customer Satisfaction Survey - PRC</a:t>
            </a:r>
          </a:p>
          <a:p>
            <a:pPr algn="ctr">
              <a:defRPr sz="1200"/>
            </a:pPr>
            <a:r>
              <a:rPr lang="pt-BR" sz="1200"/>
              <a:t>Response Time between</a:t>
            </a:r>
            <a:r>
              <a:rPr lang="pt-BR" sz="1200" baseline="0"/>
              <a:t> User's  Work Order</a:t>
            </a:r>
            <a:br>
              <a:rPr lang="pt-BR" sz="1200" baseline="0"/>
            </a:br>
            <a:r>
              <a:rPr lang="pt-BR" sz="1200" baseline="0"/>
              <a:t>Request  and Service Execution</a:t>
            </a:r>
            <a:endParaRPr lang="pt-BR" sz="1200"/>
          </a:p>
          <a:p>
            <a:pPr algn="ctr">
              <a:defRPr sz="1200"/>
            </a:pPr>
            <a:endParaRPr lang="pt-BR" sz="1200"/>
          </a:p>
        </c:rich>
      </c:tx>
      <c:layout>
        <c:manualLayout>
          <c:xMode val="edge"/>
          <c:yMode val="edge"/>
          <c:x val="0.15157175771828646"/>
          <c:y val="3.60551106749050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6169067057143636E-2"/>
          <c:y val="0.37593223124672248"/>
          <c:w val="0.9387908095956039"/>
          <c:h val="0.52539506780518264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PRC!$K$5:$O$5</c:f>
              <c:strCache>
                <c:ptCount val="5"/>
                <c:pt idx="0">
                  <c:v>No Opinion</c:v>
                </c:pt>
                <c:pt idx="1">
                  <c:v>Very Dissatisfied</c:v>
                </c:pt>
                <c:pt idx="2">
                  <c:v>Dissatisfied</c:v>
                </c:pt>
                <c:pt idx="3">
                  <c:v>Satisfied</c:v>
                </c:pt>
                <c:pt idx="4">
                  <c:v>Very Satisfied</c:v>
                </c:pt>
              </c:strCache>
            </c:strRef>
          </c:cat>
          <c:val>
            <c:numRef>
              <c:f>PRC!$K$6:$O$6</c:f>
              <c:numCache>
                <c:formatCode>0%</c:formatCode>
                <c:ptCount val="5"/>
                <c:pt idx="0">
                  <c:v>8.98876404494382E-2</c:v>
                </c:pt>
                <c:pt idx="1">
                  <c:v>0.12359550561797752</c:v>
                </c:pt>
                <c:pt idx="2">
                  <c:v>0.2808988764044944</c:v>
                </c:pt>
                <c:pt idx="3">
                  <c:v>0.449438202247191</c:v>
                </c:pt>
                <c:pt idx="4">
                  <c:v>5.6179775280898875E-2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1C-4FCD-B8EB-5895F9ECB76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7478272"/>
        <c:axId val="217485312"/>
      </c:barChart>
      <c:catAx>
        <c:axId val="217478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7485312"/>
        <c:crosses val="autoZero"/>
        <c:auto val="1"/>
        <c:lblAlgn val="ctr"/>
        <c:lblOffset val="100"/>
        <c:noMultiLvlLbl val="0"/>
      </c:catAx>
      <c:valAx>
        <c:axId val="21748531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one"/>
        <c:crossAx val="217478272"/>
        <c:crosses val="autoZero"/>
        <c:crossBetween val="between"/>
      </c:valAx>
    </c:plotArea>
    <c:plotVisOnly val="0"/>
    <c:dispBlanksAs val="gap"/>
    <c:showDLblsOverMax val="0"/>
  </c:chart>
  <c:txPr>
    <a:bodyPr/>
    <a:lstStyle/>
    <a:p>
      <a:pPr>
        <a:defRPr sz="800"/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>
                <a:effectLst/>
              </a:rPr>
              <a:t>Customer Satisfaction Survey– PRC</a:t>
            </a:r>
            <a:br>
              <a:rPr lang="en-US" sz="1200" b="1" i="0" u="none" strike="noStrike" baseline="0">
                <a:effectLst/>
              </a:rPr>
            </a:br>
            <a:r>
              <a:rPr lang="en-US" sz="1200" b="1" i="0" u="none" strike="noStrike" baseline="0">
                <a:effectLst/>
              </a:rPr>
              <a:t>User's Work Order Resolution Time for Service Execution </a:t>
            </a:r>
            <a:endParaRPr lang="pt-BR" sz="1200"/>
          </a:p>
        </c:rich>
      </c:tx>
      <c:layout>
        <c:manualLayout>
          <c:xMode val="edge"/>
          <c:yMode val="edge"/>
          <c:x val="2.2290612813903071E-2"/>
          <c:y val="4.1559393673915999E-2"/>
        </c:manualLayout>
      </c:layout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PRC!$K$28:$O$28</c:f>
              <c:strCache>
                <c:ptCount val="5"/>
                <c:pt idx="0">
                  <c:v>No Opinion</c:v>
                </c:pt>
                <c:pt idx="1">
                  <c:v>Very Dissatisfied</c:v>
                </c:pt>
                <c:pt idx="2">
                  <c:v>Dissatisfied</c:v>
                </c:pt>
                <c:pt idx="3">
                  <c:v>Satisfied</c:v>
                </c:pt>
                <c:pt idx="4">
                  <c:v>Very Satisfied</c:v>
                </c:pt>
              </c:strCache>
            </c:strRef>
          </c:cat>
          <c:val>
            <c:numRef>
              <c:f>PRC!$K$29:$O$29</c:f>
              <c:numCache>
                <c:formatCode>0%</c:formatCode>
                <c:ptCount val="5"/>
                <c:pt idx="0">
                  <c:v>4.49438202247191E-2</c:v>
                </c:pt>
                <c:pt idx="1">
                  <c:v>0.10112359550561797</c:v>
                </c:pt>
                <c:pt idx="2">
                  <c:v>0.19101123595505617</c:v>
                </c:pt>
                <c:pt idx="3">
                  <c:v>0.5842696629213483</c:v>
                </c:pt>
                <c:pt idx="4">
                  <c:v>7.8651685393258425E-2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15-439A-BB4D-BAF73169A6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7492864"/>
        <c:axId val="217512192"/>
      </c:barChart>
      <c:catAx>
        <c:axId val="217492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7512192"/>
        <c:crosses val="autoZero"/>
        <c:auto val="1"/>
        <c:lblAlgn val="ctr"/>
        <c:lblOffset val="100"/>
        <c:noMultiLvlLbl val="0"/>
      </c:catAx>
      <c:valAx>
        <c:axId val="21751219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one"/>
        <c:crossAx val="217492864"/>
        <c:crosses val="autoZero"/>
        <c:crossBetween val="between"/>
      </c:valAx>
    </c:plotArea>
    <c:plotVisOnly val="0"/>
    <c:dispBlanksAs val="gap"/>
    <c:showDLblsOverMax val="0"/>
  </c:chart>
  <c:txPr>
    <a:bodyPr/>
    <a:lstStyle/>
    <a:p>
      <a:pPr>
        <a:defRPr sz="800"/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Completed</a:t>
            </a:r>
            <a:r>
              <a:rPr lang="pt-BR" sz="1200" baseline="0"/>
              <a:t> </a:t>
            </a:r>
            <a:r>
              <a:rPr lang="pt-BR" sz="1200"/>
              <a:t>Work Orders - PRC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>
              <a:solidFill>
                <a:schemeClr val="accent2"/>
              </a:solidFill>
            </a:ln>
          </c:spPr>
          <c:marker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PRC!$D$66:$G$66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PRC!$D$67:$G$67</c:f>
              <c:numCache>
                <c:formatCode>#,##0</c:formatCode>
                <c:ptCount val="4"/>
                <c:pt idx="0">
                  <c:v>11895</c:v>
                </c:pt>
                <c:pt idx="1">
                  <c:v>22889</c:v>
                </c:pt>
                <c:pt idx="2">
                  <c:v>23893</c:v>
                </c:pt>
                <c:pt idx="3">
                  <c:v>21755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AE1-413E-B5E8-68E68437B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557632"/>
        <c:axId val="217567616"/>
      </c:lineChart>
      <c:dateAx>
        <c:axId val="21755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7567616"/>
        <c:crosses val="autoZero"/>
        <c:auto val="0"/>
        <c:lblOffset val="100"/>
        <c:baseTimeUnit val="days"/>
      </c:dateAx>
      <c:valAx>
        <c:axId val="21756761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217557632"/>
        <c:crosses val="autoZero"/>
        <c:crossBetween val="between"/>
      </c:valAx>
    </c:plotArea>
    <c:plotVisOnly val="0"/>
    <c:dispBlanksAs val="gap"/>
    <c:showDLblsOverMax val="0"/>
  </c:chart>
  <c:txPr>
    <a:bodyPr/>
    <a:lstStyle/>
    <a:p>
      <a:pPr>
        <a:defRPr sz="1200"/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Evolução do Mapeamento dos Processos Elegíveis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Gestão!$A$104</c:f>
              <c:strCache>
                <c:ptCount val="1"/>
                <c:pt idx="0">
                  <c:v>Demanded Products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Gestão!$B$103:$D$103</c:f>
              <c:strCache>
                <c:ptCount val="3"/>
                <c:pt idx="0">
                  <c:v>2014</c:v>
                </c:pt>
                <c:pt idx="1">
                  <c:v>2015</c:v>
                </c:pt>
                <c:pt idx="2">
                  <c:v>Jan - May 2016</c:v>
                </c:pt>
              </c:strCache>
            </c:strRef>
          </c:cat>
          <c:val>
            <c:numRef>
              <c:f>Gestão!$B$104:$D$104</c:f>
              <c:numCache>
                <c:formatCode>General</c:formatCode>
                <c:ptCount val="3"/>
                <c:pt idx="0">
                  <c:v>10</c:v>
                </c:pt>
                <c:pt idx="1">
                  <c:v>68</c:v>
                </c:pt>
                <c:pt idx="2">
                  <c:v>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C8-4FDC-B65A-885C5F8CC236}"/>
            </c:ext>
          </c:extLst>
        </c:ser>
        <c:ser>
          <c:idx val="1"/>
          <c:order val="1"/>
          <c:tx>
            <c:strRef>
              <c:f>Gestão!$A$105</c:f>
              <c:strCache>
                <c:ptCount val="1"/>
                <c:pt idx="0">
                  <c:v>Delivered Products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Gestão!$B$103:$D$103</c:f>
              <c:strCache>
                <c:ptCount val="3"/>
                <c:pt idx="0">
                  <c:v>2014</c:v>
                </c:pt>
                <c:pt idx="1">
                  <c:v>2015</c:v>
                </c:pt>
                <c:pt idx="2">
                  <c:v>Jan - May 2016</c:v>
                </c:pt>
              </c:strCache>
            </c:strRef>
          </c:cat>
          <c:val>
            <c:numRef>
              <c:f>Gestão!$B$105:$D$105</c:f>
              <c:numCache>
                <c:formatCode>General</c:formatCode>
                <c:ptCount val="3"/>
                <c:pt idx="0">
                  <c:v>10</c:v>
                </c:pt>
                <c:pt idx="1">
                  <c:v>68</c:v>
                </c:pt>
                <c:pt idx="2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C8-4FDC-B65A-885C5F8CC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0345088"/>
        <c:axId val="220346624"/>
      </c:barChart>
      <c:catAx>
        <c:axId val="22034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346624"/>
        <c:crosses val="autoZero"/>
        <c:auto val="1"/>
        <c:lblAlgn val="ctr"/>
        <c:lblOffset val="100"/>
        <c:noMultiLvlLbl val="0"/>
      </c:catAx>
      <c:valAx>
        <c:axId val="2203466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22034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pt-BR" sz="1200"/>
              <a:t>Cost per Student</a:t>
            </a:r>
            <a:r>
              <a:rPr lang="pt-BR" sz="1200" baseline="0"/>
              <a:t> (UnB</a:t>
            </a:r>
            <a:r>
              <a:rPr lang="pt-BR" sz="1200"/>
              <a:t> Methodology)</a:t>
            </a:r>
          </a:p>
          <a:p>
            <a:pPr>
              <a:defRPr sz="1200"/>
            </a:pPr>
            <a:r>
              <a:rPr lang="pt-BR" sz="1200"/>
              <a:t> </a:t>
            </a:r>
          </a:p>
        </c:rich>
      </c:tx>
      <c:layout>
        <c:manualLayout>
          <c:xMode val="edge"/>
          <c:yMode val="edge"/>
          <c:x val="0.13194020778779195"/>
          <c:y val="4.292266330263719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607842857003154"/>
          <c:y val="0.12271904251182124"/>
          <c:w val="0.64601905424805406"/>
          <c:h val="0.64236150153946003"/>
        </c:manualLayout>
      </c:layout>
      <c:lineChart>
        <c:grouping val="standard"/>
        <c:varyColors val="0"/>
        <c:ser>
          <c:idx val="0"/>
          <c:order val="0"/>
          <c:tx>
            <c:strRef>
              <c:f>Consolidado!$H$11</c:f>
              <c:strCache>
                <c:ptCount val="1"/>
                <c:pt idx="0">
                  <c:v>FE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Consolidado!$I$10:$L$10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Consolidado!$I$11:$L$11</c:f>
              <c:numCache>
                <c:formatCode>0.00</c:formatCode>
                <c:ptCount val="4"/>
                <c:pt idx="0">
                  <c:v>19.581567666907432</c:v>
                </c:pt>
                <c:pt idx="1">
                  <c:v>34.336344936839751</c:v>
                </c:pt>
                <c:pt idx="2">
                  <c:v>19.740393104666087</c:v>
                </c:pt>
                <c:pt idx="3">
                  <c:v>10.104847486391392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BB-4A5C-8DCC-E0AE284C4666}"/>
            </c:ext>
          </c:extLst>
        </c:ser>
        <c:ser>
          <c:idx val="1"/>
          <c:order val="1"/>
          <c:tx>
            <c:strRef>
              <c:f>Consolidado!$H$12</c:f>
              <c:strCache>
                <c:ptCount val="1"/>
                <c:pt idx="0">
                  <c:v>UnB Average (Cost per Student)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Consolidado!$I$10:$L$10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Consolidado!$I$12:$L$12</c:f>
              <c:numCache>
                <c:formatCode>0.00</c:formatCode>
                <c:ptCount val="4"/>
                <c:pt idx="0">
                  <c:v>15.248487068609283</c:v>
                </c:pt>
                <c:pt idx="1">
                  <c:v>19.14280115493818</c:v>
                </c:pt>
                <c:pt idx="2">
                  <c:v>10.231769516511166</c:v>
                </c:pt>
                <c:pt idx="3">
                  <c:v>9.8372882223272438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BB-4A5C-8DCC-E0AE284C4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246208"/>
        <c:axId val="201247744"/>
      </c:lineChart>
      <c:catAx>
        <c:axId val="2012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201247744"/>
        <c:crosses val="autoZero"/>
        <c:auto val="1"/>
        <c:lblAlgn val="ctr"/>
        <c:lblOffset val="100"/>
        <c:noMultiLvlLbl val="0"/>
      </c:catAx>
      <c:valAx>
        <c:axId val="201247744"/>
        <c:scaling>
          <c:orientation val="minMax"/>
          <c:max val="60"/>
        </c:scaling>
        <c:delete val="1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R$1.000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one"/>
        <c:crossAx val="2012462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</c:dTable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/>
              <a:t>Despesas </a:t>
            </a:r>
            <a:r>
              <a:rPr lang="pt-BR" sz="1200" baseline="0"/>
              <a:t> </a:t>
            </a:r>
          </a:p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aseline="0"/>
              <a:t>Água e esgoto, Telefonia e Energia elétrica</a:t>
            </a:r>
            <a:endParaRPr lang="pt-BR" sz="12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'Gestão 2'!$A$2</c:f>
              <c:strCache>
                <c:ptCount val="1"/>
                <c:pt idx="0">
                  <c:v>Water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'Gestão 2'!$B$1:$E$1</c:f>
              <c:strCach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strCache>
            </c:strRef>
          </c:cat>
          <c:val>
            <c:numRef>
              <c:f>'Gestão 2'!$B$2:$E$2</c:f>
              <c:numCache>
                <c:formatCode>_(* #,##0.00_);_(* \(#,##0.00\);_(* "-"??_);_(@_)</c:formatCode>
                <c:ptCount val="4"/>
                <c:pt idx="0">
                  <c:v>10.188955377194999</c:v>
                </c:pt>
                <c:pt idx="1">
                  <c:v>9.4586359829676478</c:v>
                </c:pt>
                <c:pt idx="2">
                  <c:v>7.6650596926504404</c:v>
                </c:pt>
                <c:pt idx="3">
                  <c:v>7.5865121398319397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8ED-42FF-83CF-A24C043AC388}"/>
            </c:ext>
          </c:extLst>
        </c:ser>
        <c:ser>
          <c:idx val="1"/>
          <c:order val="1"/>
          <c:tx>
            <c:strRef>
              <c:f>'Gestão 2'!$A$3</c:f>
              <c:strCache>
                <c:ptCount val="1"/>
                <c:pt idx="0">
                  <c:v>Telephone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'Gestão 2'!$B$1:$E$1</c:f>
              <c:strCach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strCache>
            </c:strRef>
          </c:cat>
          <c:val>
            <c:numRef>
              <c:f>'Gestão 2'!$B$3:$E$3</c:f>
              <c:numCache>
                <c:formatCode>_(* #,##0.00_);_(* \(#,##0.00\);_(* "-"??_);_(@_)</c:formatCode>
                <c:ptCount val="4"/>
                <c:pt idx="0">
                  <c:v>4.6922747102626499</c:v>
                </c:pt>
                <c:pt idx="1">
                  <c:v>4.9556396907374998</c:v>
                </c:pt>
                <c:pt idx="2">
                  <c:v>2.6656352558194105</c:v>
                </c:pt>
                <c:pt idx="3">
                  <c:v>1.0116428659077601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ED-42FF-83CF-A24C043AC388}"/>
            </c:ext>
          </c:extLst>
        </c:ser>
        <c:ser>
          <c:idx val="2"/>
          <c:order val="2"/>
          <c:tx>
            <c:strRef>
              <c:f>'Gestão 2'!$A$4</c:f>
              <c:strCache>
                <c:ptCount val="1"/>
                <c:pt idx="0">
                  <c:v>Electricity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'Gestão 2'!$B$1:$E$1</c:f>
              <c:strCach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strCache>
            </c:strRef>
          </c:cat>
          <c:val>
            <c:numRef>
              <c:f>'Gestão 2'!$B$4:$E$4</c:f>
              <c:numCache>
                <c:formatCode>_(* #,##0.00_);_(* \(#,##0.00\);_(* "-"??_);_(@_)</c:formatCode>
                <c:ptCount val="4"/>
                <c:pt idx="0">
                  <c:v>12.5824671884121</c:v>
                </c:pt>
                <c:pt idx="1">
                  <c:v>6.8149853723812495</c:v>
                </c:pt>
                <c:pt idx="2">
                  <c:v>7.3166421414408607</c:v>
                </c:pt>
                <c:pt idx="3">
                  <c:v>16.046281298020681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8ED-42FF-83CF-A24C043AC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098176"/>
        <c:axId val="224099712"/>
      </c:lineChart>
      <c:catAx>
        <c:axId val="22409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4099712"/>
        <c:crosses val="autoZero"/>
        <c:auto val="1"/>
        <c:lblAlgn val="ctr"/>
        <c:lblOffset val="100"/>
        <c:noMultiLvlLbl val="0"/>
      </c:catAx>
      <c:valAx>
        <c:axId val="224099712"/>
        <c:scaling>
          <c:orientation val="minMax"/>
          <c:max val="1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R$</a:t>
                </a:r>
                <a:r>
                  <a:rPr lang="pt-BR" baseline="0"/>
                  <a:t> milhões</a:t>
                </a:r>
                <a:endParaRPr lang="pt-BR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40981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Ação orçamentária</a:t>
            </a:r>
            <a:r>
              <a:rPr lang="pt-BR" baseline="0"/>
              <a:t> de f</a:t>
            </a:r>
            <a:r>
              <a:rPr lang="pt-BR"/>
              <a:t>uncionamento  e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Evolução da despesa com Terceirização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'Gestão 2'!$A$24</c:f>
              <c:strCache>
                <c:ptCount val="1"/>
                <c:pt idx="0">
                  <c:v>Operational budgetary Structure (20RK)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'Gestão 2'!$B$23:$E$23</c:f>
              <c:strCach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strCache>
            </c:strRef>
          </c:cat>
          <c:val>
            <c:numRef>
              <c:f>'Gestão 2'!$B$24:$E$24</c:f>
              <c:numCache>
                <c:formatCode>_(* #,##0.00_);_(* \(#,##0.00\);_(* "-"??_);_(@_)</c:formatCode>
                <c:ptCount val="4"/>
                <c:pt idx="0">
                  <c:v>84.097346617304993</c:v>
                </c:pt>
                <c:pt idx="1">
                  <c:v>78.451709508319993</c:v>
                </c:pt>
                <c:pt idx="2">
                  <c:v>76.256588391929</c:v>
                </c:pt>
                <c:pt idx="3">
                  <c:v>81.372734500067992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1A-4CC1-8457-B3B707BD9569}"/>
            </c:ext>
          </c:extLst>
        </c:ser>
        <c:ser>
          <c:idx val="1"/>
          <c:order val="1"/>
          <c:tx>
            <c:strRef>
              <c:f>'Gestão 2'!$A$25</c:f>
              <c:strCache>
                <c:ptCount val="1"/>
                <c:pt idx="0">
                  <c:v>Outsourced Services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'Gestão 2'!$B$23:$E$23</c:f>
              <c:strCach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strCache>
            </c:strRef>
          </c:cat>
          <c:val>
            <c:numRef>
              <c:f>'Gestão 2'!$B$25:$E$25</c:f>
              <c:numCache>
                <c:formatCode>_(* #,##0.00_);_(* \(#,##0.00\);_(* "-"??_);_(@_)</c:formatCode>
                <c:ptCount val="4"/>
                <c:pt idx="0">
                  <c:v>81.955946030808136</c:v>
                </c:pt>
                <c:pt idx="1">
                  <c:v>108.77700318482164</c:v>
                </c:pt>
                <c:pt idx="2">
                  <c:v>131.24838910405529</c:v>
                </c:pt>
                <c:pt idx="3">
                  <c:v>143.2603045090116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41A-4CC1-8457-B3B707BD9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4361856"/>
        <c:axId val="224392320"/>
      </c:barChart>
      <c:catAx>
        <c:axId val="22436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4392320"/>
        <c:crosses val="autoZero"/>
        <c:auto val="1"/>
        <c:lblAlgn val="ctr"/>
        <c:lblOffset val="100"/>
        <c:noMultiLvlLbl val="0"/>
      </c:catAx>
      <c:valAx>
        <c:axId val="22439232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one"/>
        <c:crossAx val="22436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Despesas com em TIC - Participação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v>Inv. em TI</c:v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C1C-4B71-96E3-B6CCCB4753A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C1C-4B71-96E3-B6CCCB4753A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C1C-4B71-96E3-B6CCCB4753A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C1C-4B71-96E3-B6CCCB4753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4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</c:numLit>
          </c:cat>
          <c:val>
            <c:numLit>
              <c:formatCode>General</c:formatCode>
              <c:ptCount val="4"/>
              <c:pt idx="0">
                <c:v>32.74</c:v>
              </c:pt>
              <c:pt idx="1">
                <c:v>24.09</c:v>
              </c:pt>
              <c:pt idx="2">
                <c:v>24.38</c:v>
              </c:pt>
              <c:pt idx="3">
                <c:v>16.739999999999988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C1C-4B71-96E3-B6CCCB475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681408"/>
        <c:axId val="225682944"/>
      </c:barChart>
      <c:lineChart>
        <c:grouping val="standard"/>
        <c:varyColors val="0"/>
        <c:ser>
          <c:idx val="5"/>
          <c:order val="1"/>
          <c:tx>
            <c:v>% Desp. Total</c:v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4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</c:numLit>
          </c:cat>
          <c:val>
            <c:numLit>
              <c:formatCode>General</c:formatCode>
              <c:ptCount val="4"/>
              <c:pt idx="0">
                <c:v>4.7304619207929437E-2</c:v>
              </c:pt>
              <c:pt idx="1">
                <c:v>4.1226704088443172E-2</c:v>
              </c:pt>
              <c:pt idx="2">
                <c:v>3.7429953174176765E-2</c:v>
              </c:pt>
              <c:pt idx="3">
                <c:v>3.185295125014271E-2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2C1C-4B71-96E3-B6CCCB475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690368"/>
        <c:axId val="225684480"/>
      </c:lineChart>
      <c:catAx>
        <c:axId val="22568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5682944"/>
        <c:crosses val="autoZero"/>
        <c:auto val="1"/>
        <c:lblAlgn val="ctr"/>
        <c:lblOffset val="100"/>
        <c:noMultiLvlLbl val="0"/>
      </c:catAx>
      <c:valAx>
        <c:axId val="225682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25681408"/>
        <c:crosses val="autoZero"/>
        <c:crossBetween val="between"/>
      </c:valAx>
      <c:valAx>
        <c:axId val="22568448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225690368"/>
        <c:crosses val="max"/>
        <c:crossBetween val="between"/>
      </c:valAx>
      <c:catAx>
        <c:axId val="225690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568448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 sz="1200" b="0" baseline="0"/>
              <a:t>Investimento em TIC e Participação no Orçamento Discricionário</a:t>
            </a:r>
            <a:endParaRPr lang="pt-BR" sz="1200" b="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080183276059565"/>
          <c:y val="0.22824074074074074"/>
          <c:w val="0.87399770904925544"/>
          <c:h val="0.589311388159811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'Gestão 2'!$D$45</c:f>
              <c:strCache>
                <c:ptCount val="1"/>
                <c:pt idx="0">
                  <c:v>ITC Investment (R$ millions)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77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tint val="77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tint val="77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'Gestão 2'!$A$46:$A$49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'Gestão 2'!$D$46:$D$49</c:f>
              <c:numCache>
                <c:formatCode>#,##0.00</c:formatCode>
                <c:ptCount val="4"/>
                <c:pt idx="0">
                  <c:v>32.74</c:v>
                </c:pt>
                <c:pt idx="1">
                  <c:v>24.09</c:v>
                </c:pt>
                <c:pt idx="2">
                  <c:v>24.38</c:v>
                </c:pt>
                <c:pt idx="3">
                  <c:v>16.739999999999998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A3-497B-83EC-174915C44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6845056"/>
        <c:axId val="226846592"/>
      </c:barChart>
      <c:lineChart>
        <c:grouping val="standard"/>
        <c:varyColors val="0"/>
        <c:ser>
          <c:idx val="1"/>
          <c:order val="1"/>
          <c:tx>
            <c:strRef>
              <c:f>'Gestão 2'!$F$45</c:f>
              <c:strCache>
                <c:ptCount val="1"/>
                <c:pt idx="0">
                  <c:v>Share of Total Investment Budget</c:v>
                </c:pt>
              </c:strCache>
            </c:strRef>
          </c:tx>
          <c:spPr>
            <a:ln w="31750" cap="rnd">
              <a:solidFill>
                <a:schemeClr val="accent6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'Gestão 2'!$A$46:$A$49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'Gestão 2'!$F$46:$F$49</c:f>
              <c:numCache>
                <c:formatCode>0.00%</c:formatCode>
                <c:ptCount val="4"/>
                <c:pt idx="0">
                  <c:v>4.7304619207929374E-2</c:v>
                </c:pt>
                <c:pt idx="1">
                  <c:v>4.1226704088443172E-2</c:v>
                </c:pt>
                <c:pt idx="2">
                  <c:v>3.742995317417671E-2</c:v>
                </c:pt>
                <c:pt idx="3">
                  <c:v>3.185295125014271E-2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A3-497B-83EC-174915C44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870400"/>
        <c:axId val="226848128"/>
      </c:lineChart>
      <c:catAx>
        <c:axId val="22684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6846592"/>
        <c:crosses val="autoZero"/>
        <c:auto val="1"/>
        <c:lblAlgn val="ctr"/>
        <c:lblOffset val="100"/>
        <c:noMultiLvlLbl val="0"/>
      </c:catAx>
      <c:valAx>
        <c:axId val="226846592"/>
        <c:scaling>
          <c:orientation val="minMax"/>
          <c:max val="38"/>
        </c:scaling>
        <c:delete val="0"/>
        <c:axPos val="l"/>
        <c:numFmt formatCode="#,##0.0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6845056"/>
        <c:crosses val="autoZero"/>
        <c:crossBetween val="between"/>
      </c:valAx>
      <c:valAx>
        <c:axId val="226848128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6870400"/>
        <c:crosses val="max"/>
        <c:crossBetween val="between"/>
      </c:valAx>
      <c:catAx>
        <c:axId val="22687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26848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DGP!$B$5</c:f>
              <c:strCache>
                <c:ptCount val="1"/>
                <c:pt idx="0">
                  <c:v>Servidores Capacitados</c:v>
                </c:pt>
              </c:strCache>
            </c:strRef>
          </c:tx>
          <c:spPr>
            <a:ln w="31750"/>
          </c:spP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DGP!$C$4:$G$4</c:f>
              <c:strCach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 (Sem 1)</c:v>
                </c:pt>
              </c:strCache>
            </c:strRef>
          </c:cat>
          <c:val>
            <c:numRef>
              <c:f>DGP!$C$5:$G$5</c:f>
              <c:numCache>
                <c:formatCode>#,##0</c:formatCode>
                <c:ptCount val="5"/>
                <c:pt idx="0">
                  <c:v>1649</c:v>
                </c:pt>
                <c:pt idx="1">
                  <c:v>1510</c:v>
                </c:pt>
                <c:pt idx="2">
                  <c:v>1721</c:v>
                </c:pt>
                <c:pt idx="3">
                  <c:v>991</c:v>
                </c:pt>
                <c:pt idx="4">
                  <c:v>1743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6E7-4600-B789-5C55E82EA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370496"/>
        <c:axId val="229372288"/>
      </c:lineChart>
      <c:catAx>
        <c:axId val="22937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9372288"/>
        <c:crosses val="autoZero"/>
        <c:auto val="1"/>
        <c:lblAlgn val="ctr"/>
        <c:lblOffset val="100"/>
        <c:noMultiLvlLbl val="0"/>
      </c:catAx>
      <c:valAx>
        <c:axId val="22937228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229370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Incentivo à Qualificação</a:t>
            </a:r>
          </a:p>
          <a:p>
            <a:pPr>
              <a:defRPr sz="1200"/>
            </a:pPr>
            <a:r>
              <a:rPr lang="en-US" sz="1200"/>
              <a:t>Servidores Técnico-Administrativos </a:t>
            </a:r>
          </a:p>
        </c:rich>
      </c:tx>
      <c:layout>
        <c:manualLayout>
          <c:xMode val="edge"/>
          <c:yMode val="edge"/>
          <c:x val="0.13036846709950728"/>
          <c:y val="3.44086138036114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5730994152046785E-2"/>
          <c:y val="0.30086031694532822"/>
          <c:w val="0.94853801169590668"/>
          <c:h val="0.59139059906548108"/>
        </c:manualLayout>
      </c:layout>
      <c:lineChart>
        <c:grouping val="standard"/>
        <c:varyColors val="0"/>
        <c:ser>
          <c:idx val="0"/>
          <c:order val="0"/>
          <c:tx>
            <c:strRef>
              <c:f>DGP!$H$38</c:f>
              <c:strCache>
                <c:ptCount val="1"/>
                <c:pt idx="0">
                  <c:v>Master's Degree (Especialização)</c:v>
                </c:pt>
              </c:strCache>
            </c:strRef>
          </c:tx>
          <c:spPr>
            <a:ln w="31750"/>
          </c:spP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DGP!$I$37:$L$37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DGP!$I$38:$L$38</c:f>
              <c:numCache>
                <c:formatCode>General</c:formatCode>
                <c:ptCount val="4"/>
                <c:pt idx="0">
                  <c:v>169</c:v>
                </c:pt>
                <c:pt idx="1">
                  <c:v>127</c:v>
                </c:pt>
                <c:pt idx="2">
                  <c:v>191</c:v>
                </c:pt>
                <c:pt idx="3">
                  <c:v>158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934-41DB-B6C9-E80D59D9E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906752"/>
        <c:axId val="234908288"/>
      </c:lineChart>
      <c:catAx>
        <c:axId val="23490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4908288"/>
        <c:crosses val="autoZero"/>
        <c:auto val="1"/>
        <c:lblAlgn val="ctr"/>
        <c:lblOffset val="100"/>
        <c:noMultiLvlLbl val="0"/>
      </c:catAx>
      <c:valAx>
        <c:axId val="2349082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234906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'DAC REF'!$H$2</c:f>
              <c:strCache>
                <c:ptCount val="1"/>
                <c:pt idx="0">
                  <c:v>FGA - Grupo IV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'DAC REF'!$I$1:$L$1</c:f>
              <c:numCache>
                <c:formatCode>@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'DAC REF'!$I$2:$L$2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98</c:v>
                </c:pt>
                <c:pt idx="3">
                  <c:v>153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64D-4353-BB03-E1E5436FD4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7082880"/>
        <c:axId val="251864192"/>
      </c:lineChart>
      <c:catAx>
        <c:axId val="237082880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1864192"/>
        <c:crosses val="autoZero"/>
        <c:auto val="1"/>
        <c:lblAlgn val="ctr"/>
        <c:lblOffset val="100"/>
        <c:noMultiLvlLbl val="0"/>
      </c:catAx>
      <c:valAx>
        <c:axId val="25186419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237082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Refeições servidas por Campus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961988973968109"/>
          <c:y val="0.21227407418421193"/>
          <c:w val="0.82909412868889643"/>
          <c:h val="0.6380797412709267"/>
        </c:manualLayout>
      </c:layout>
      <c:lineChart>
        <c:grouping val="standard"/>
        <c:varyColors val="0"/>
        <c:ser>
          <c:idx val="0"/>
          <c:order val="0"/>
          <c:tx>
            <c:strRef>
              <c:f>'DAC REF TOTAL'!$H$2</c:f>
              <c:strCache>
                <c:ptCount val="1"/>
                <c:pt idx="0">
                  <c:v>FCE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'DAC REF TOTAL'!$I$1:$L$1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'DAC REF TOTAL'!$I$2:$L$2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92581</c:v>
                </c:pt>
                <c:pt idx="3">
                  <c:v>110042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22E-49FD-B52B-A630ADF8E20D}"/>
            </c:ext>
          </c:extLst>
        </c:ser>
        <c:ser>
          <c:idx val="1"/>
          <c:order val="1"/>
          <c:tx>
            <c:strRef>
              <c:f>'DAC REF TOTAL'!$H$3</c:f>
              <c:strCache>
                <c:ptCount val="1"/>
                <c:pt idx="0">
                  <c:v>Total Meals Served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'DAC REF TOTAL'!$I$1:$L$1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'DAC REF TOTAL'!$I$3:$L$3</c:f>
              <c:numCache>
                <c:formatCode>#,##0</c:formatCode>
                <c:ptCount val="4"/>
                <c:pt idx="0">
                  <c:v>528854</c:v>
                </c:pt>
                <c:pt idx="1">
                  <c:v>1099295</c:v>
                </c:pt>
                <c:pt idx="2">
                  <c:v>1364715</c:v>
                </c:pt>
                <c:pt idx="3">
                  <c:v>1883004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22E-49FD-B52B-A630ADF8E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940864"/>
        <c:axId val="251942400"/>
      </c:lineChart>
      <c:catAx>
        <c:axId val="25194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1942400"/>
        <c:crosses val="autoZero"/>
        <c:auto val="1"/>
        <c:lblAlgn val="ctr"/>
        <c:lblOffset val="100"/>
        <c:noMultiLvlLbl val="0"/>
      </c:catAx>
      <c:valAx>
        <c:axId val="25194240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1940864"/>
        <c:crosses val="autoZero"/>
        <c:crossBetween val="between"/>
        <c:majorUnit val="25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Custo Aluno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 </a:t>
            </a:r>
            <a:r>
              <a:rPr lang="pt-BR" sz="1100"/>
              <a:t>R$1.000</a:t>
            </a:r>
            <a:endParaRPr lang="pt-BR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Consolidado!$H$11</c:f>
              <c:strCache>
                <c:ptCount val="1"/>
                <c:pt idx="0">
                  <c:v>FE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Consolidado!$I$10:$L$10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Consolidado!$I$11:$L$11</c:f>
              <c:numCache>
                <c:formatCode>0.00</c:formatCode>
                <c:ptCount val="4"/>
                <c:pt idx="0">
                  <c:v>19.581567666907432</c:v>
                </c:pt>
                <c:pt idx="1">
                  <c:v>34.336344936839751</c:v>
                </c:pt>
                <c:pt idx="2">
                  <c:v>19.740393104666087</c:v>
                </c:pt>
                <c:pt idx="3">
                  <c:v>10.104847486391392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88B-405A-811B-CF8F2DB82367}"/>
            </c:ext>
          </c:extLst>
        </c:ser>
        <c:ser>
          <c:idx val="1"/>
          <c:order val="1"/>
          <c:tx>
            <c:strRef>
              <c:f>Consolidado!$H$12</c:f>
              <c:strCache>
                <c:ptCount val="1"/>
                <c:pt idx="0">
                  <c:v>UnB Average (Cost per Student)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Consolidado!$I$10:$L$10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Consolidado!$I$12:$L$12</c:f>
              <c:numCache>
                <c:formatCode>0.00</c:formatCode>
                <c:ptCount val="4"/>
                <c:pt idx="0">
                  <c:v>15.248487068609283</c:v>
                </c:pt>
                <c:pt idx="1">
                  <c:v>19.14280115493818</c:v>
                </c:pt>
                <c:pt idx="2">
                  <c:v>10.231769516511166</c:v>
                </c:pt>
                <c:pt idx="3">
                  <c:v>9.8372882223272438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88B-405A-811B-CF8F2DB82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022144"/>
        <c:axId val="252056704"/>
      </c:lineChart>
      <c:catAx>
        <c:axId val="25202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2056704"/>
        <c:crosses val="autoZero"/>
        <c:auto val="1"/>
        <c:lblAlgn val="ctr"/>
        <c:lblOffset val="100"/>
        <c:noMultiLvlLbl val="0"/>
      </c:catAx>
      <c:valAx>
        <c:axId val="252056704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20221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/>
              <a:t>Orçamento LOA</a:t>
            </a:r>
          </a:p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/>
              <a:t>Dotação Inicial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Consolidado!$A$46</c:f>
              <c:strCache>
                <c:ptCount val="1"/>
                <c:pt idx="0">
                  <c:v>Benefits &amp; Salaries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Consolidado!$B$45:$E$45</c:f>
              <c:strCach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strCache>
            </c:strRef>
          </c:cat>
          <c:val>
            <c:numRef>
              <c:f>Consolidado!$B$46:$E$46</c:f>
              <c:numCache>
                <c:formatCode>_(* #,##0.00_);_(* \(#,##0.00\);_(* "-"??_);_(@_)</c:formatCode>
                <c:ptCount val="4"/>
                <c:pt idx="0">
                  <c:v>981.44936093001002</c:v>
                </c:pt>
                <c:pt idx="1">
                  <c:v>963.27460939174796</c:v>
                </c:pt>
                <c:pt idx="2">
                  <c:v>1100.3596106664911</c:v>
                </c:pt>
                <c:pt idx="3">
                  <c:v>1187.2964462053139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A3-4C62-8305-810CB65DDEF6}"/>
            </c:ext>
          </c:extLst>
        </c:ser>
        <c:ser>
          <c:idx val="1"/>
          <c:order val="1"/>
          <c:tx>
            <c:strRef>
              <c:f>Consolidado!$A$47</c:f>
              <c:strCache>
                <c:ptCount val="1"/>
                <c:pt idx="0">
                  <c:v>Current Expenditures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Consolidado!$B$45:$E$45</c:f>
              <c:strCach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strCache>
            </c:strRef>
          </c:cat>
          <c:val>
            <c:numRef>
              <c:f>Consolidado!$B$47:$E$47</c:f>
              <c:numCache>
                <c:formatCode>_(* #,##0.00_);_(* \(#,##0.00\);_(* "-"??_);_(@_)</c:formatCode>
                <c:ptCount val="4"/>
                <c:pt idx="0">
                  <c:v>368.46</c:v>
                </c:pt>
                <c:pt idx="1">
                  <c:v>359.5</c:v>
                </c:pt>
                <c:pt idx="2">
                  <c:v>415.54</c:v>
                </c:pt>
                <c:pt idx="3">
                  <c:v>268.74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FA3-4C62-8305-810CB65DDEF6}"/>
            </c:ext>
          </c:extLst>
        </c:ser>
        <c:ser>
          <c:idx val="2"/>
          <c:order val="2"/>
          <c:tx>
            <c:strRef>
              <c:f>Consolidado!$A$48</c:f>
              <c:strCache>
                <c:ptCount val="1"/>
                <c:pt idx="0">
                  <c:v>Investments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Consolidado!$B$45:$E$45</c:f>
              <c:strCach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strCache>
            </c:strRef>
          </c:cat>
          <c:val>
            <c:numRef>
              <c:f>Consolidado!$B$48:$E$48</c:f>
              <c:numCache>
                <c:formatCode>_(* #,##0.00_);_(* \(#,##0.00\);_(* "-"??_);_(@_)</c:formatCode>
                <c:ptCount val="4"/>
                <c:pt idx="0">
                  <c:v>65.88</c:v>
                </c:pt>
                <c:pt idx="1">
                  <c:v>104.2</c:v>
                </c:pt>
                <c:pt idx="2">
                  <c:v>105.03</c:v>
                </c:pt>
                <c:pt idx="3">
                  <c:v>88.46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FA3-4C62-8305-810CB65DD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252120064"/>
        <c:axId val="252130048"/>
      </c:barChart>
      <c:catAx>
        <c:axId val="25212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2130048"/>
        <c:crosses val="autoZero"/>
        <c:auto val="1"/>
        <c:lblAlgn val="ctr"/>
        <c:lblOffset val="100"/>
        <c:noMultiLvlLbl val="0"/>
      </c:catAx>
      <c:valAx>
        <c:axId val="252130048"/>
        <c:scaling>
          <c:orientation val="minMax"/>
          <c:max val="1800"/>
          <c:min val="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R$ milhões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_(* #,##0.00_);_(* \(#,##0.00\);_(* &quot;-&quot;??_);_(@_)" sourceLinked="1"/>
        <c:majorTickMark val="none"/>
        <c:minorTickMark val="none"/>
        <c:tickLblPos val="none"/>
        <c:crossAx val="252120064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Process Mapping</a:t>
            </a:r>
            <a:r>
              <a:rPr lang="en-US" baseline="0"/>
              <a:t> Evolution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4229774587000211E-2"/>
          <c:y val="0.18880177713634871"/>
          <c:w val="0.95070028011204477"/>
          <c:h val="0.665166193763340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Gestão!$A$104</c:f>
              <c:strCache>
                <c:ptCount val="1"/>
                <c:pt idx="0">
                  <c:v>Demanded Products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Gestão!$B$103:$D$103</c:f>
              <c:strCache>
                <c:ptCount val="3"/>
                <c:pt idx="0">
                  <c:v>2014</c:v>
                </c:pt>
                <c:pt idx="1">
                  <c:v>2015</c:v>
                </c:pt>
                <c:pt idx="2">
                  <c:v>Jan - May 2016</c:v>
                </c:pt>
              </c:strCache>
            </c:strRef>
          </c:cat>
          <c:val>
            <c:numRef>
              <c:f>Gestão!$B$104:$D$104</c:f>
              <c:numCache>
                <c:formatCode>General</c:formatCode>
                <c:ptCount val="3"/>
                <c:pt idx="0">
                  <c:v>10</c:v>
                </c:pt>
                <c:pt idx="1">
                  <c:v>68</c:v>
                </c:pt>
                <c:pt idx="2">
                  <c:v>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0C-494C-936A-F1AE98F7D552}"/>
            </c:ext>
          </c:extLst>
        </c:ser>
        <c:ser>
          <c:idx val="1"/>
          <c:order val="1"/>
          <c:tx>
            <c:strRef>
              <c:f>Gestão!$A$105</c:f>
              <c:strCache>
                <c:ptCount val="1"/>
                <c:pt idx="0">
                  <c:v>Delivered Products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Gestão!$B$103:$D$103</c:f>
              <c:strCache>
                <c:ptCount val="3"/>
                <c:pt idx="0">
                  <c:v>2014</c:v>
                </c:pt>
                <c:pt idx="1">
                  <c:v>2015</c:v>
                </c:pt>
                <c:pt idx="2">
                  <c:v>Jan - May 2016</c:v>
                </c:pt>
              </c:strCache>
            </c:strRef>
          </c:cat>
          <c:val>
            <c:numRef>
              <c:f>Gestão!$B$105:$D$105</c:f>
              <c:numCache>
                <c:formatCode>General</c:formatCode>
                <c:ptCount val="3"/>
                <c:pt idx="0">
                  <c:v>10</c:v>
                </c:pt>
                <c:pt idx="1">
                  <c:v>68</c:v>
                </c:pt>
                <c:pt idx="2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A0C-494C-936A-F1AE98F7D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420224"/>
        <c:axId val="202421760"/>
      </c:barChart>
      <c:catAx>
        <c:axId val="20242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202421760"/>
        <c:crosses val="autoZero"/>
        <c:auto val="1"/>
        <c:lblAlgn val="ctr"/>
        <c:lblOffset val="100"/>
        <c:noMultiLvlLbl val="0"/>
      </c:catAx>
      <c:valAx>
        <c:axId val="2024217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202420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Ordens de Serviços - PRC</a:t>
            </a:r>
          </a:p>
          <a:p>
            <a:pPr>
              <a:defRPr/>
            </a:pPr>
            <a:r>
              <a:rPr lang="pt-BR"/>
              <a:t>Avaliação dos usuários quanto ao tempo de resposta desde a solicitação até o  início dos serviços </a:t>
            </a:r>
          </a:p>
          <a:p>
            <a:pPr>
              <a:defRPr/>
            </a:pPr>
            <a:endParaRPr lang="pt-BR"/>
          </a:p>
        </c:rich>
      </c:tx>
      <c:layout>
        <c:manualLayout>
          <c:xMode val="edge"/>
          <c:yMode val="edge"/>
          <c:x val="5.8382482516823861E-2"/>
          <c:y val="3.22780965581044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6169067057143636E-2"/>
          <c:y val="0.37593223124672248"/>
          <c:w val="0.9387908095956039"/>
          <c:h val="0.52539506780518264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PRC!$K$5:$O$5</c:f>
              <c:strCache>
                <c:ptCount val="5"/>
                <c:pt idx="0">
                  <c:v>No Opinion</c:v>
                </c:pt>
                <c:pt idx="1">
                  <c:v>Very Dissatisfied</c:v>
                </c:pt>
                <c:pt idx="2">
                  <c:v>Dissatisfied</c:v>
                </c:pt>
                <c:pt idx="3">
                  <c:v>Satisfied</c:v>
                </c:pt>
                <c:pt idx="4">
                  <c:v>Very Satisfied</c:v>
                </c:pt>
              </c:strCache>
            </c:strRef>
          </c:cat>
          <c:val>
            <c:numRef>
              <c:f>PRC!$K$6:$O$6</c:f>
              <c:numCache>
                <c:formatCode>0%</c:formatCode>
                <c:ptCount val="5"/>
                <c:pt idx="0">
                  <c:v>8.98876404494382E-2</c:v>
                </c:pt>
                <c:pt idx="1">
                  <c:v>0.12359550561797752</c:v>
                </c:pt>
                <c:pt idx="2">
                  <c:v>0.2808988764044944</c:v>
                </c:pt>
                <c:pt idx="3">
                  <c:v>0.449438202247191</c:v>
                </c:pt>
                <c:pt idx="4">
                  <c:v>5.6179775280898875E-2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A1-4F6F-A61F-61B33B0E09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16993152"/>
        <c:axId val="224016640"/>
      </c:barChart>
      <c:catAx>
        <c:axId val="216993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016640"/>
        <c:crosses val="autoZero"/>
        <c:auto val="1"/>
        <c:lblAlgn val="ctr"/>
        <c:lblOffset val="100"/>
        <c:noMultiLvlLbl val="0"/>
      </c:catAx>
      <c:valAx>
        <c:axId val="22401664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one"/>
        <c:crossAx val="2169931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/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Ordens de Serviços - PRC</a:t>
            </a:r>
          </a:p>
          <a:p>
            <a:pPr>
              <a:defRPr/>
            </a:pPr>
            <a:r>
              <a:rPr lang="pt-BR"/>
              <a:t>Avaliação dos usuários quanto ao tempo de execução dos serviços</a:t>
            </a:r>
          </a:p>
          <a:p>
            <a:pPr>
              <a:defRPr/>
            </a:pPr>
            <a:endParaRPr lang="pt-BR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PRC!$K$28:$O$28</c:f>
              <c:strCache>
                <c:ptCount val="5"/>
                <c:pt idx="0">
                  <c:v>No Opinion</c:v>
                </c:pt>
                <c:pt idx="1">
                  <c:v>Very Dissatisfied</c:v>
                </c:pt>
                <c:pt idx="2">
                  <c:v>Dissatisfied</c:v>
                </c:pt>
                <c:pt idx="3">
                  <c:v>Satisfied</c:v>
                </c:pt>
                <c:pt idx="4">
                  <c:v>Very Satisfied</c:v>
                </c:pt>
              </c:strCache>
            </c:strRef>
          </c:cat>
          <c:val>
            <c:numRef>
              <c:f>PRC!$K$29:$O$29</c:f>
              <c:numCache>
                <c:formatCode>0%</c:formatCode>
                <c:ptCount val="5"/>
                <c:pt idx="0">
                  <c:v>4.49438202247191E-2</c:v>
                </c:pt>
                <c:pt idx="1">
                  <c:v>0.10112359550561797</c:v>
                </c:pt>
                <c:pt idx="2">
                  <c:v>0.19101123595505617</c:v>
                </c:pt>
                <c:pt idx="3">
                  <c:v>0.5842696629213483</c:v>
                </c:pt>
                <c:pt idx="4">
                  <c:v>7.8651685393258425E-2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16-4B32-88C4-38AA44BE8A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6776960"/>
        <c:axId val="226796288"/>
      </c:barChart>
      <c:catAx>
        <c:axId val="226776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6796288"/>
        <c:crosses val="autoZero"/>
        <c:auto val="1"/>
        <c:lblAlgn val="ctr"/>
        <c:lblOffset val="100"/>
        <c:noMultiLvlLbl val="0"/>
      </c:catAx>
      <c:valAx>
        <c:axId val="22679628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one"/>
        <c:crossAx val="2267769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/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Nº de Ordens de Serviço Atendidas- PRC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1750">
              <a:solidFill>
                <a:schemeClr val="accent2"/>
              </a:solidFill>
            </a:ln>
          </c:spPr>
          <c:marker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accent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PRC!$D$66:$G$66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PRC!$D$67:$G$67</c:f>
              <c:numCache>
                <c:formatCode>#,##0</c:formatCode>
                <c:ptCount val="4"/>
                <c:pt idx="0">
                  <c:v>11895</c:v>
                </c:pt>
                <c:pt idx="1">
                  <c:v>22889</c:v>
                </c:pt>
                <c:pt idx="2">
                  <c:v>23893</c:v>
                </c:pt>
                <c:pt idx="3">
                  <c:v>21755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AE1-413E-B5E8-68E68437B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817152"/>
        <c:axId val="226818688"/>
      </c:lineChart>
      <c:dateAx>
        <c:axId val="22681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6818688"/>
        <c:crosses val="autoZero"/>
        <c:auto val="0"/>
        <c:lblOffset val="100"/>
        <c:baseTimeUnit val="days"/>
      </c:dateAx>
      <c:valAx>
        <c:axId val="22681868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2268171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/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Alunos Assistidos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'Assistência Consolidado'!$B$1</c:f>
              <c:strCache>
                <c:ptCount val="1"/>
                <c:pt idx="0">
                  <c:v>Darcy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'Assistência Consolidado'!$A$2:$A$5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'Assistência Consolidado'!$B$2:$B$5</c:f>
              <c:numCache>
                <c:formatCode>#,##0</c:formatCode>
                <c:ptCount val="4"/>
                <c:pt idx="0">
                  <c:v>1735</c:v>
                </c:pt>
                <c:pt idx="1">
                  <c:v>2031</c:v>
                </c:pt>
                <c:pt idx="2">
                  <c:v>2503</c:v>
                </c:pt>
                <c:pt idx="3">
                  <c:v>3121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91-4AE1-8DAC-41D857504D65}"/>
            </c:ext>
          </c:extLst>
        </c:ser>
        <c:ser>
          <c:idx val="1"/>
          <c:order val="1"/>
          <c:tx>
            <c:strRef>
              <c:f>'Assistência Consolidado'!$C$1</c:f>
              <c:strCache>
                <c:ptCount val="1"/>
                <c:pt idx="0">
                  <c:v>FCE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'Assistência Consolidado'!$A$2:$A$5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'Assistência Consolidado'!$C$2:$C$5</c:f>
              <c:numCache>
                <c:formatCode>#,##0</c:formatCode>
                <c:ptCount val="4"/>
                <c:pt idx="0">
                  <c:v>404</c:v>
                </c:pt>
                <c:pt idx="1">
                  <c:v>431</c:v>
                </c:pt>
                <c:pt idx="2">
                  <c:v>497</c:v>
                </c:pt>
                <c:pt idx="3">
                  <c:v>511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191-4AE1-8DAC-41D857504D65}"/>
            </c:ext>
          </c:extLst>
        </c:ser>
        <c:ser>
          <c:idx val="2"/>
          <c:order val="2"/>
          <c:tx>
            <c:strRef>
              <c:f>'Assistência Consolidado'!$D$1</c:f>
              <c:strCache>
                <c:ptCount val="1"/>
                <c:pt idx="0">
                  <c:v>FGA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'Assistência Consolidado'!$A$2:$A$5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'Assistência Consolidado'!$D$2:$D$5</c:f>
              <c:numCache>
                <c:formatCode>#,##0</c:formatCode>
                <c:ptCount val="4"/>
                <c:pt idx="0">
                  <c:v>165</c:v>
                </c:pt>
                <c:pt idx="1">
                  <c:v>294</c:v>
                </c:pt>
                <c:pt idx="2">
                  <c:v>337</c:v>
                </c:pt>
                <c:pt idx="3">
                  <c:v>348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191-4AE1-8DAC-41D857504D65}"/>
            </c:ext>
          </c:extLst>
        </c:ser>
        <c:ser>
          <c:idx val="3"/>
          <c:order val="3"/>
          <c:tx>
            <c:strRef>
              <c:f>'Assistência Consolidado'!$E$1</c:f>
              <c:strCache>
                <c:ptCount val="1"/>
                <c:pt idx="0">
                  <c:v>FUP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'Assistência Consolidado'!$A$2:$A$5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'Assistência Consolidado'!$E$2:$E$5</c:f>
              <c:numCache>
                <c:formatCode>#,##0</c:formatCode>
                <c:ptCount val="4"/>
                <c:pt idx="0">
                  <c:v>300</c:v>
                </c:pt>
                <c:pt idx="1">
                  <c:v>460</c:v>
                </c:pt>
                <c:pt idx="2">
                  <c:v>845</c:v>
                </c:pt>
                <c:pt idx="3">
                  <c:v>836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191-4AE1-8DAC-41D857504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176064"/>
        <c:axId val="229177600"/>
      </c:barChart>
      <c:lineChart>
        <c:grouping val="standard"/>
        <c:varyColors val="0"/>
        <c:ser>
          <c:idx val="4"/>
          <c:order val="4"/>
          <c:tx>
            <c:strRef>
              <c:f>'Assistência Consolidado'!$F$1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'Assistência Consolidado'!$A$2:$A$5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'Assistência Consolidado'!$F$2:$F$5</c:f>
              <c:numCache>
                <c:formatCode>#,##0</c:formatCode>
                <c:ptCount val="4"/>
                <c:pt idx="0">
                  <c:v>2604</c:v>
                </c:pt>
                <c:pt idx="1">
                  <c:v>3216</c:v>
                </c:pt>
                <c:pt idx="2">
                  <c:v>4182</c:v>
                </c:pt>
                <c:pt idx="3">
                  <c:v>4816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191-4AE1-8DAC-41D857504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176064"/>
        <c:axId val="229177600"/>
      </c:lineChart>
      <c:catAx>
        <c:axId val="22917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9177600"/>
        <c:crosses val="autoZero"/>
        <c:auto val="1"/>
        <c:lblAlgn val="ctr"/>
        <c:lblOffset val="100"/>
        <c:noMultiLvlLbl val="0"/>
      </c:catAx>
      <c:valAx>
        <c:axId val="22917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917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'CPD Central IT'!#REF!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'CPD Central IT'!#REF!</c:f>
            </c:multiLvlStrRef>
          </c:cat>
          <c:val>
            <c:numRef>
              <c:f>'CPD Central IT'!#REF!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73-40BF-B35C-F113EADB53EE}"/>
            </c:ext>
          </c:extLst>
        </c:ser>
        <c:ser>
          <c:idx val="1"/>
          <c:order val="1"/>
          <c:tx>
            <c:strRef>
              <c:f>'CPD Central IT'!#REF!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'CPD Central IT'!#REF!</c:f>
            </c:multiLvlStrRef>
          </c:cat>
          <c:val>
            <c:numRef>
              <c:f>'CPD Central IT'!#REF!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73-40BF-B35C-F113EADB53EE}"/>
            </c:ext>
          </c:extLst>
        </c:ser>
        <c:ser>
          <c:idx val="2"/>
          <c:order val="2"/>
          <c:tx>
            <c:strRef>
              <c:f>'CPD Central IT'!#REF!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'CPD Central IT'!#REF!</c:f>
            </c:multiLvlStrRef>
          </c:cat>
          <c:val>
            <c:numRef>
              <c:f>'CPD Central IT'!#REF!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773-40BF-B35C-F113EADB5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201792"/>
        <c:axId val="229203328"/>
      </c:barChart>
      <c:catAx>
        <c:axId val="22920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9203328"/>
        <c:crosses val="autoZero"/>
        <c:auto val="1"/>
        <c:lblAlgn val="ctr"/>
        <c:lblOffset val="100"/>
        <c:noMultiLvlLbl val="0"/>
      </c:catAx>
      <c:valAx>
        <c:axId val="22920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9201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Tempo Médio de Atendimento - Help Desk Central IT</a:t>
            </a:r>
          </a:p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CPD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'CPD Central IT'!$B$42</c:f>
              <c:strCache>
                <c:ptCount val="1"/>
                <c:pt idx="0">
                  <c:v>Tempo Médio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BE-4E1C-8489-4D7CDC9FC60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BE-4E1C-8489-4D7CDC9FC60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3BE-4E1C-8489-4D7CDC9FC60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3BE-4E1C-8489-4D7CDC9FC602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3BE-4E1C-8489-4D7CDC9FC602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3BE-4E1C-8489-4D7CDC9FC602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3BE-4E1C-8489-4D7CDC9FC602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3BE-4E1C-8489-4D7CDC9FC6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'CPD Central IT'!$C$41:$J$41</c:f>
              <c:strCache>
                <c:ptCount val="8"/>
                <c:pt idx="0">
                  <c:v>0 to 2h</c:v>
                </c:pt>
                <c:pt idx="1">
                  <c:v>2 to 4h</c:v>
                </c:pt>
                <c:pt idx="2">
                  <c:v>4 to 6h</c:v>
                </c:pt>
                <c:pt idx="3">
                  <c:v>6 to 8h</c:v>
                </c:pt>
                <c:pt idx="4">
                  <c:v>8 to 10h</c:v>
                </c:pt>
                <c:pt idx="5">
                  <c:v>10 to 12h</c:v>
                </c:pt>
                <c:pt idx="6">
                  <c:v>12 to 14h</c:v>
                </c:pt>
                <c:pt idx="7">
                  <c:v>over 14h</c:v>
                </c:pt>
              </c:strCache>
            </c:strRef>
          </c:cat>
          <c:val>
            <c:numRef>
              <c:f>'CPD Central IT'!$C$42:$J$42</c:f>
              <c:numCache>
                <c:formatCode>0%</c:formatCode>
                <c:ptCount val="8"/>
                <c:pt idx="0">
                  <c:v>0.48176779074697845</c:v>
                </c:pt>
                <c:pt idx="1">
                  <c:v>0.13791074503872369</c:v>
                </c:pt>
                <c:pt idx="2">
                  <c:v>0.11122993414403415</c:v>
                </c:pt>
                <c:pt idx="3">
                  <c:v>9.7613577782675057E-2</c:v>
                </c:pt>
                <c:pt idx="4">
                  <c:v>6.8281267562550388E-2</c:v>
                </c:pt>
                <c:pt idx="5">
                  <c:v>6.8424338585070951E-2</c:v>
                </c:pt>
                <c:pt idx="6">
                  <c:v>1.1783142043595476E-2</c:v>
                </c:pt>
                <c:pt idx="7">
                  <c:v>2.2989204096371771E-2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FD-42B0-A239-F77AD398213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113" footer="0.3149606200000011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Área Construída (m²)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DGI!$A$2</c:f>
              <c:strCache>
                <c:ptCount val="1"/>
                <c:pt idx="0">
                  <c:v>Area (m²)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DGI!$B$1:$E$1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DGI!$B$2:$E$2</c:f>
              <c:numCache>
                <c:formatCode>#,##0.00</c:formatCode>
                <c:ptCount val="4"/>
                <c:pt idx="0">
                  <c:v>37601.53</c:v>
                </c:pt>
                <c:pt idx="1">
                  <c:v>45209.2</c:v>
                </c:pt>
                <c:pt idx="2">
                  <c:v>30988.49</c:v>
                </c:pt>
                <c:pt idx="3">
                  <c:v>10648.51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E0-487B-AB0B-83A6E906E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15136"/>
        <c:axId val="213916672"/>
      </c:areaChart>
      <c:catAx>
        <c:axId val="213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3916672"/>
        <c:crosses val="autoZero"/>
        <c:auto val="1"/>
        <c:lblAlgn val="ctr"/>
        <c:lblOffset val="100"/>
        <c:noMultiLvlLbl val="0"/>
      </c:catAx>
      <c:valAx>
        <c:axId val="213916672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one"/>
        <c:crossAx val="213915136"/>
        <c:crosses val="autoZero"/>
        <c:crossBetween val="midCat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102" footer="0.3149606200000010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Rentabilidade dos Imóveis UnB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SGP!$H$2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SGP!$I$1:$L$1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SGP!$I$2:$L$2</c:f>
              <c:numCache>
                <c:formatCode>0.00</c:formatCode>
                <c:ptCount val="4"/>
                <c:pt idx="0">
                  <c:v>31.558751948800001</c:v>
                </c:pt>
                <c:pt idx="1">
                  <c:v>32.064681767999993</c:v>
                </c:pt>
                <c:pt idx="2">
                  <c:v>31.276350874800006</c:v>
                </c:pt>
                <c:pt idx="3">
                  <c:v>35.604240557600001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AE4-43F4-B1EF-16DCF49410CE}"/>
            </c:ext>
          </c:extLst>
        </c:ser>
        <c:ser>
          <c:idx val="1"/>
          <c:order val="1"/>
          <c:tx>
            <c:strRef>
              <c:f>SGP!$H$3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SGP!$I$1:$L$1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SGP!$I$3:$L$3</c:f>
              <c:numCache>
                <c:formatCode>0.00</c:formatCode>
                <c:ptCount val="4"/>
                <c:pt idx="0">
                  <c:v>31.558751948800001</c:v>
                </c:pt>
                <c:pt idx="1">
                  <c:v>32.064681767999993</c:v>
                </c:pt>
                <c:pt idx="2">
                  <c:v>31.276350874800006</c:v>
                </c:pt>
                <c:pt idx="3">
                  <c:v>35.604240557600001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AE4-43F4-B1EF-16DCF4941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61056"/>
        <c:axId val="213930752"/>
      </c:lineChart>
      <c:catAx>
        <c:axId val="18526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3930752"/>
        <c:crosses val="autoZero"/>
        <c:auto val="1"/>
        <c:lblAlgn val="ctr"/>
        <c:lblOffset val="100"/>
        <c:noMultiLvlLbl val="0"/>
      </c:catAx>
      <c:valAx>
        <c:axId val="213930752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R$</a:t>
                </a:r>
                <a:r>
                  <a:rPr lang="pt-BR" baseline="0"/>
                  <a:t> milhões</a:t>
                </a:r>
                <a:endParaRPr lang="pt-BR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one"/>
        <c:crossAx val="18526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 b="1"/>
              <a:t>University Expenditures</a:t>
            </a:r>
          </a:p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 b="1"/>
              <a:t>Water, Telephone &amp; Electricity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638474707122139"/>
          <c:y val="0.18516426448877621"/>
          <c:w val="0.87115985764294601"/>
          <c:h val="0.58226710073058929"/>
        </c:manualLayout>
      </c:layout>
      <c:lineChart>
        <c:grouping val="standard"/>
        <c:varyColors val="0"/>
        <c:ser>
          <c:idx val="0"/>
          <c:order val="0"/>
          <c:tx>
            <c:strRef>
              <c:f>'Gestão 2'!$A$2</c:f>
              <c:strCache>
                <c:ptCount val="1"/>
                <c:pt idx="0">
                  <c:v>Water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'Gestão 2'!$B$1:$E$1</c:f>
              <c:strCach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strCache>
            </c:strRef>
          </c:cat>
          <c:val>
            <c:numRef>
              <c:f>'Gestão 2'!$B$2:$E$2</c:f>
              <c:numCache>
                <c:formatCode>_(* #,##0.00_);_(* \(#,##0.00\);_(* "-"??_);_(@_)</c:formatCode>
                <c:ptCount val="4"/>
                <c:pt idx="0">
                  <c:v>10.188955377194999</c:v>
                </c:pt>
                <c:pt idx="1">
                  <c:v>9.4586359829676478</c:v>
                </c:pt>
                <c:pt idx="2">
                  <c:v>7.6650596926504404</c:v>
                </c:pt>
                <c:pt idx="3">
                  <c:v>7.5865121398319397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4F-4CCB-B7CD-A81D4D928D48}"/>
            </c:ext>
          </c:extLst>
        </c:ser>
        <c:ser>
          <c:idx val="1"/>
          <c:order val="1"/>
          <c:tx>
            <c:strRef>
              <c:f>'Gestão 2'!$A$3</c:f>
              <c:strCache>
                <c:ptCount val="1"/>
                <c:pt idx="0">
                  <c:v>Telephone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'Gestão 2'!$B$1:$E$1</c:f>
              <c:strCach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strCache>
            </c:strRef>
          </c:cat>
          <c:val>
            <c:numRef>
              <c:f>'Gestão 2'!$B$3:$E$3</c:f>
              <c:numCache>
                <c:formatCode>_(* #,##0.00_);_(* \(#,##0.00\);_(* "-"??_);_(@_)</c:formatCode>
                <c:ptCount val="4"/>
                <c:pt idx="0">
                  <c:v>4.6922747102626499</c:v>
                </c:pt>
                <c:pt idx="1">
                  <c:v>4.9556396907374998</c:v>
                </c:pt>
                <c:pt idx="2">
                  <c:v>2.6656352558194105</c:v>
                </c:pt>
                <c:pt idx="3">
                  <c:v>1.0116428659077601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4F-4CCB-B7CD-A81D4D928D48}"/>
            </c:ext>
          </c:extLst>
        </c:ser>
        <c:ser>
          <c:idx val="2"/>
          <c:order val="2"/>
          <c:tx>
            <c:strRef>
              <c:f>'Gestão 2'!$A$4</c:f>
              <c:strCache>
                <c:ptCount val="1"/>
                <c:pt idx="0">
                  <c:v>Electricity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'Gestão 2'!$B$1:$E$1</c:f>
              <c:strCach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strCache>
            </c:strRef>
          </c:cat>
          <c:val>
            <c:numRef>
              <c:f>'Gestão 2'!$B$4:$E$4</c:f>
              <c:numCache>
                <c:formatCode>_(* #,##0.00_);_(* \(#,##0.00\);_(* "-"??_);_(@_)</c:formatCode>
                <c:ptCount val="4"/>
                <c:pt idx="0">
                  <c:v>12.5824671884121</c:v>
                </c:pt>
                <c:pt idx="1">
                  <c:v>6.8149853723812495</c:v>
                </c:pt>
                <c:pt idx="2">
                  <c:v>7.3166421414408607</c:v>
                </c:pt>
                <c:pt idx="3">
                  <c:v>16.046281298020681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74F-4CCB-B7CD-A81D4D928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877120"/>
        <c:axId val="213878656"/>
      </c:lineChart>
      <c:catAx>
        <c:axId val="21387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3878656"/>
        <c:crosses val="autoZero"/>
        <c:auto val="1"/>
        <c:lblAlgn val="ctr"/>
        <c:lblOffset val="100"/>
        <c:noMultiLvlLbl val="0"/>
      </c:catAx>
      <c:valAx>
        <c:axId val="213878656"/>
        <c:scaling>
          <c:orientation val="minMax"/>
          <c:max val="17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R$ Millions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38771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effectLst/>
              </a:rPr>
              <a:t>Operational budgetary Structure (20RK) &amp; Evolution of Outsourced Operational Expenses </a:t>
            </a:r>
            <a:endParaRPr lang="pt-BR" sz="12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4788246558821944"/>
          <c:y val="4.417672079711627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'Gestão 2'!$A$24</c:f>
              <c:strCache>
                <c:ptCount val="1"/>
                <c:pt idx="0">
                  <c:v>Operational budgetary Structure (20RK)</c:v>
                </c:pt>
              </c:strCache>
            </c:strRef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'Gestão 2'!$B$23:$E$23</c:f>
              <c:strCach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strCache>
            </c:strRef>
          </c:cat>
          <c:val>
            <c:numRef>
              <c:f>'Gestão 2'!$B$24:$E$24</c:f>
              <c:numCache>
                <c:formatCode>_(* #,##0.00_);_(* \(#,##0.00\);_(* "-"??_);_(@_)</c:formatCode>
                <c:ptCount val="4"/>
                <c:pt idx="0">
                  <c:v>84.097346617304993</c:v>
                </c:pt>
                <c:pt idx="1">
                  <c:v>78.451709508319993</c:v>
                </c:pt>
                <c:pt idx="2">
                  <c:v>76.256588391929</c:v>
                </c:pt>
                <c:pt idx="3">
                  <c:v>81.372734500067992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EF-4A21-B6FB-0DBE5E8C0811}"/>
            </c:ext>
          </c:extLst>
        </c:ser>
        <c:ser>
          <c:idx val="1"/>
          <c:order val="1"/>
          <c:tx>
            <c:strRef>
              <c:f>'Gestão 2'!$A$25</c:f>
              <c:strCache>
                <c:ptCount val="1"/>
                <c:pt idx="0">
                  <c:v>Outsourced Services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'Gestão 2'!$B$23:$E$23</c:f>
              <c:strCach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strCache>
            </c:strRef>
          </c:cat>
          <c:val>
            <c:numRef>
              <c:f>'Gestão 2'!$B$25:$E$25</c:f>
              <c:numCache>
                <c:formatCode>_(* #,##0.00_);_(* \(#,##0.00\);_(* "-"??_);_(@_)</c:formatCode>
                <c:ptCount val="4"/>
                <c:pt idx="0">
                  <c:v>81.955946030808136</c:v>
                </c:pt>
                <c:pt idx="1">
                  <c:v>108.77700318482164</c:v>
                </c:pt>
                <c:pt idx="2">
                  <c:v>131.24838910405529</c:v>
                </c:pt>
                <c:pt idx="3">
                  <c:v>143.2603045090116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5EF-4A21-B6FB-0DBE5E8C0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4271872"/>
        <c:axId val="214273408"/>
      </c:barChart>
      <c:catAx>
        <c:axId val="21427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4273408"/>
        <c:crosses val="autoZero"/>
        <c:auto val="1"/>
        <c:lblAlgn val="ctr"/>
        <c:lblOffset val="100"/>
        <c:noMultiLvlLbl val="0"/>
      </c:catAx>
      <c:valAx>
        <c:axId val="21427340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one"/>
        <c:crossAx val="214271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chemeClr val="bg1"/>
    </a:solidFill>
    <a:ln w="127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effectLst/>
              </a:rPr>
              <a:t>Annual ITC Investment Budget as a Share of Investment Budget</a:t>
            </a:r>
            <a:endParaRPr lang="pt-BR" sz="12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2701195652377711"/>
          <c:y val="4.417670682730923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8702439794001725E-2"/>
          <c:y val="0.22824074074074074"/>
          <c:w val="0.89609723445672562"/>
          <c:h val="0.617423710590394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'Gestão 2'!$D$45</c:f>
              <c:strCache>
                <c:ptCount val="1"/>
                <c:pt idx="0">
                  <c:v>ITC Investment (R$ millions)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'Gestão 2'!$A$46:$A$49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'Gestão 2'!$D$46:$D$49</c:f>
              <c:numCache>
                <c:formatCode>#,##0.00</c:formatCode>
                <c:ptCount val="4"/>
                <c:pt idx="0">
                  <c:v>32.74</c:v>
                </c:pt>
                <c:pt idx="1">
                  <c:v>24.09</c:v>
                </c:pt>
                <c:pt idx="2">
                  <c:v>24.38</c:v>
                </c:pt>
                <c:pt idx="3">
                  <c:v>16.739999999999998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9B-4992-9579-CBB7F5BF2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4539264"/>
        <c:axId val="215548672"/>
      </c:barChart>
      <c:lineChart>
        <c:grouping val="standard"/>
        <c:varyColors val="0"/>
        <c:ser>
          <c:idx val="1"/>
          <c:order val="1"/>
          <c:tx>
            <c:strRef>
              <c:f>'Gestão 2'!$F$45</c:f>
              <c:strCache>
                <c:ptCount val="1"/>
                <c:pt idx="0">
                  <c:v>Share of Total Investment Budget</c:v>
                </c:pt>
              </c:strCache>
            </c:strRef>
          </c:tx>
          <c:spPr>
            <a:ln w="31750" cap="rnd">
              <a:solidFill>
                <a:schemeClr val="accent4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'Gestão 2'!$A$46:$A$49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'Gestão 2'!$F$46:$F$49</c:f>
              <c:numCache>
                <c:formatCode>0.00%</c:formatCode>
                <c:ptCount val="4"/>
                <c:pt idx="0">
                  <c:v>4.7304619207929374E-2</c:v>
                </c:pt>
                <c:pt idx="1">
                  <c:v>4.1226704088443172E-2</c:v>
                </c:pt>
                <c:pt idx="2">
                  <c:v>3.742995317417671E-2</c:v>
                </c:pt>
                <c:pt idx="3">
                  <c:v>3.185295125014271E-2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39B-4992-9579-CBB7F5BF2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556096"/>
        <c:axId val="215550208"/>
      </c:lineChart>
      <c:catAx>
        <c:axId val="21453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5548672"/>
        <c:crosses val="autoZero"/>
        <c:auto val="1"/>
        <c:lblAlgn val="ctr"/>
        <c:lblOffset val="100"/>
        <c:noMultiLvlLbl val="0"/>
      </c:catAx>
      <c:valAx>
        <c:axId val="215548672"/>
        <c:scaling>
          <c:orientation val="minMax"/>
          <c:max val="38"/>
        </c:scaling>
        <c:delete val="0"/>
        <c:axPos val="l"/>
        <c:numFmt formatCode="#,##0.0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4539264"/>
        <c:crosses val="autoZero"/>
        <c:crossBetween val="between"/>
      </c:valAx>
      <c:valAx>
        <c:axId val="215550208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5556096"/>
        <c:crosses val="max"/>
        <c:crossBetween val="between"/>
      </c:valAx>
      <c:catAx>
        <c:axId val="2155560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15550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/>
            </a:pPr>
            <a:r>
              <a:rPr lang="pt-BR" sz="1200"/>
              <a:t>UnB Initial</a:t>
            </a:r>
            <a:r>
              <a:rPr lang="pt-BR" sz="1200" baseline="0"/>
              <a:t> Annual Budget</a:t>
            </a:r>
            <a:endParaRPr lang="pt-BR" sz="12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Consolidado!$A$46</c:f>
              <c:strCache>
                <c:ptCount val="1"/>
                <c:pt idx="0">
                  <c:v>Benefits &amp; Salaries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Consolidado!$B$45:$E$45</c:f>
              <c:strCach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strCache>
            </c:strRef>
          </c:cat>
          <c:val>
            <c:numRef>
              <c:f>Consolidado!$B$46:$E$46</c:f>
              <c:numCache>
                <c:formatCode>_(* #,##0.00_);_(* \(#,##0.00\);_(* "-"??_);_(@_)</c:formatCode>
                <c:ptCount val="4"/>
                <c:pt idx="0">
                  <c:v>981.44936093001002</c:v>
                </c:pt>
                <c:pt idx="1">
                  <c:v>963.27460939174796</c:v>
                </c:pt>
                <c:pt idx="2">
                  <c:v>1100.3596106664911</c:v>
                </c:pt>
                <c:pt idx="3">
                  <c:v>1187.2964462053139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01-4A25-956F-3C62BA213376}"/>
            </c:ext>
          </c:extLst>
        </c:ser>
        <c:ser>
          <c:idx val="1"/>
          <c:order val="1"/>
          <c:tx>
            <c:strRef>
              <c:f>Consolidado!$A$47</c:f>
              <c:strCache>
                <c:ptCount val="1"/>
                <c:pt idx="0">
                  <c:v>Current Expenditures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Consolidado!$B$45:$E$45</c:f>
              <c:strCach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strCache>
            </c:strRef>
          </c:cat>
          <c:val>
            <c:numRef>
              <c:f>Consolidado!$B$47:$E$47</c:f>
              <c:numCache>
                <c:formatCode>_(* #,##0.00_);_(* \(#,##0.00\);_(* "-"??_);_(@_)</c:formatCode>
                <c:ptCount val="4"/>
                <c:pt idx="0">
                  <c:v>368.46</c:v>
                </c:pt>
                <c:pt idx="1">
                  <c:v>359.5</c:v>
                </c:pt>
                <c:pt idx="2">
                  <c:v>415.54</c:v>
                </c:pt>
                <c:pt idx="3">
                  <c:v>268.74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401-4A25-956F-3C62BA213376}"/>
            </c:ext>
          </c:extLst>
        </c:ser>
        <c:ser>
          <c:idx val="2"/>
          <c:order val="2"/>
          <c:tx>
            <c:strRef>
              <c:f>Consolidado!$A$48</c:f>
              <c:strCache>
                <c:ptCount val="1"/>
                <c:pt idx="0">
                  <c:v>Investments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Consolidado!$B$45:$E$45</c:f>
              <c:strCach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strCache>
            </c:strRef>
          </c:cat>
          <c:val>
            <c:numRef>
              <c:f>Consolidado!$B$48:$E$48</c:f>
              <c:numCache>
                <c:formatCode>_(* #,##0.00_);_(* \(#,##0.00\);_(* "-"??_);_(@_)</c:formatCode>
                <c:ptCount val="4"/>
                <c:pt idx="0">
                  <c:v>65.88</c:v>
                </c:pt>
                <c:pt idx="1">
                  <c:v>104.2</c:v>
                </c:pt>
                <c:pt idx="2">
                  <c:v>105.03</c:v>
                </c:pt>
                <c:pt idx="3">
                  <c:v>88.46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401-4A25-956F-3C62BA213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/>
        <c:axId val="215625088"/>
        <c:axId val="215651456"/>
      </c:barChart>
      <c:catAx>
        <c:axId val="21562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pt-BR"/>
          </a:p>
        </c:txPr>
        <c:crossAx val="215651456"/>
        <c:crosses val="autoZero"/>
        <c:auto val="1"/>
        <c:lblAlgn val="ctr"/>
        <c:lblOffset val="100"/>
        <c:noMultiLvlLbl val="0"/>
      </c:catAx>
      <c:valAx>
        <c:axId val="215651456"/>
        <c:scaling>
          <c:orientation val="minMax"/>
          <c:max val="18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R$ Millions</a:t>
                </a:r>
              </a:p>
            </c:rich>
          </c:tx>
          <c:layout/>
          <c:overlay val="0"/>
        </c:title>
        <c:numFmt formatCode="_(* #,##0.00_);_(* \(#,##0.00\);_(* &quot;-&quot;??_);_(@_)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pt-BR"/>
          </a:p>
        </c:txPr>
        <c:crossAx val="215625088"/>
        <c:crosses val="autoZero"/>
        <c:crossBetween val="between"/>
        <c:majorUnit val="400"/>
      </c:valAx>
    </c:plotArea>
    <c:legend>
      <c:legendPos val="b"/>
      <c:layout/>
      <c:overlay val="0"/>
      <c:txPr>
        <a:bodyPr rot="0" vert="horz"/>
        <a:lstStyle/>
        <a:p>
          <a:pPr>
            <a:defRPr/>
          </a:pPr>
          <a:endParaRPr lang="pt-BR"/>
        </a:p>
      </c:txPr>
    </c:legend>
    <c:plotVisOnly val="0"/>
    <c:dispBlanksAs val="gap"/>
    <c:showDLblsOverMax val="0"/>
  </c:chart>
  <c:spPr>
    <a:ln w="9525">
      <a:solidFill>
        <a:schemeClr val="bg1">
          <a:lumMod val="85000"/>
        </a:schemeClr>
      </a:solidFill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200"/>
              <a:t>University Restaurant -</a:t>
            </a:r>
            <a:r>
              <a:rPr lang="pt-BR" sz="1200" baseline="0"/>
              <a:t> N. of Meals Served</a:t>
            </a:r>
            <a:endParaRPr lang="pt-BR" sz="1200"/>
          </a:p>
        </c:rich>
      </c:tx>
      <c:layout>
        <c:manualLayout>
          <c:xMode val="edge"/>
          <c:yMode val="edge"/>
          <c:x val="0.24903721068904253"/>
          <c:y val="6.448460831947355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961988973968109"/>
          <c:y val="0.21227407418421193"/>
          <c:w val="0.82909412868889643"/>
          <c:h val="0.6380797412709267"/>
        </c:manualLayout>
      </c:layout>
      <c:lineChart>
        <c:grouping val="standard"/>
        <c:varyColors val="0"/>
        <c:ser>
          <c:idx val="0"/>
          <c:order val="0"/>
          <c:tx>
            <c:strRef>
              <c:f>'DAC REF TOTAL'!$H$2</c:f>
              <c:strCache>
                <c:ptCount val="1"/>
                <c:pt idx="0">
                  <c:v>FCE</c:v>
                </c:pt>
              </c:strCache>
            </c:strRef>
          </c:tx>
          <c:spPr>
            <a:ln w="31750" cap="rnd" cmpd="sng" algn="ctr">
              <a:solidFill>
                <a:schemeClr val="accent6">
                  <a:tint val="77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6">
                  <a:tint val="77000"/>
                </a:schemeClr>
              </a:solidFill>
              <a:ln w="6350" cap="flat" cmpd="sng" algn="ctr">
                <a:solidFill>
                  <a:schemeClr val="accent6">
                    <a:tint val="77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'DAC REF TOTAL'!$I$1:$L$1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'DAC REF TOTAL'!$I$2:$L$2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92581</c:v>
                </c:pt>
                <c:pt idx="3">
                  <c:v>110042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22E-49FD-B52B-A630ADF8E20D}"/>
            </c:ext>
          </c:extLst>
        </c:ser>
        <c:ser>
          <c:idx val="1"/>
          <c:order val="1"/>
          <c:tx>
            <c:strRef>
              <c:f>'DAC REF TOTAL'!$H$3</c:f>
              <c:strCache>
                <c:ptCount val="1"/>
                <c:pt idx="0">
                  <c:v>Total Meals Served</c:v>
                </c:pt>
              </c:strCache>
            </c:strRef>
          </c:tx>
          <c:spPr>
            <a:ln w="31750" cap="rnd" cmpd="sng" algn="ctr">
              <a:solidFill>
                <a:schemeClr val="accent6">
                  <a:shade val="76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6">
                  <a:shade val="76000"/>
                </a:schemeClr>
              </a:solidFill>
              <a:ln w="6350" cap="flat" cmpd="sng" algn="ctr">
                <a:solidFill>
                  <a:schemeClr val="accent6">
                    <a:shade val="76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'DAC REF TOTAL'!$I$1:$L$1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'DAC REF TOTAL'!$I$3:$L$3</c:f>
              <c:numCache>
                <c:formatCode>#,##0</c:formatCode>
                <c:ptCount val="4"/>
                <c:pt idx="0">
                  <c:v>528854</c:v>
                </c:pt>
                <c:pt idx="1">
                  <c:v>1099295</c:v>
                </c:pt>
                <c:pt idx="2">
                  <c:v>1364715</c:v>
                </c:pt>
                <c:pt idx="3">
                  <c:v>1883004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22E-49FD-B52B-A630ADF8E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715840"/>
        <c:axId val="215717376"/>
      </c:lineChart>
      <c:catAx>
        <c:axId val="21571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5717376"/>
        <c:crosses val="autoZero"/>
        <c:auto val="1"/>
        <c:lblAlgn val="ctr"/>
        <c:lblOffset val="100"/>
        <c:noMultiLvlLbl val="0"/>
      </c:catAx>
      <c:valAx>
        <c:axId val="21571737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one"/>
        <c:crossAx val="215715840"/>
        <c:crosses val="autoZero"/>
        <c:crossBetween val="between"/>
        <c:majorUnit val="25000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/>
            </a:pPr>
            <a:r>
              <a:rPr lang="pt-BR"/>
              <a:t>Affirmative Action Overview - N. of  Assisted</a:t>
            </a:r>
            <a:r>
              <a:rPr lang="pt-BR" baseline="0"/>
              <a:t> </a:t>
            </a:r>
            <a:r>
              <a:rPr lang="pt-BR"/>
              <a:t>students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4827487881380101E-2"/>
          <c:y val="0.12610413294757933"/>
          <c:w val="0.97490732820074133"/>
          <c:h val="0.695077051457810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'Assistência Consolidado'!$B$1</c:f>
              <c:strCache>
                <c:ptCount val="1"/>
                <c:pt idx="0">
                  <c:v>Darcy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'Assistência Consolidado'!$A$2:$A$5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'Assistência Consolidado'!$B$2:$B$5</c:f>
              <c:numCache>
                <c:formatCode>#,##0</c:formatCode>
                <c:ptCount val="4"/>
                <c:pt idx="0">
                  <c:v>1735</c:v>
                </c:pt>
                <c:pt idx="1">
                  <c:v>2031</c:v>
                </c:pt>
                <c:pt idx="2">
                  <c:v>2503</c:v>
                </c:pt>
                <c:pt idx="3">
                  <c:v>3121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5D-4982-961D-EC221391A4F6}"/>
            </c:ext>
          </c:extLst>
        </c:ser>
        <c:ser>
          <c:idx val="1"/>
          <c:order val="1"/>
          <c:tx>
            <c:strRef>
              <c:f>'Assistência Consolidado'!$C$1</c:f>
              <c:strCache>
                <c:ptCount val="1"/>
                <c:pt idx="0">
                  <c:v>FCE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'Assistência Consolidado'!$A$2:$A$5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'Assistência Consolidado'!$C$2:$C$5</c:f>
              <c:numCache>
                <c:formatCode>#,##0</c:formatCode>
                <c:ptCount val="4"/>
                <c:pt idx="0">
                  <c:v>404</c:v>
                </c:pt>
                <c:pt idx="1">
                  <c:v>431</c:v>
                </c:pt>
                <c:pt idx="2">
                  <c:v>497</c:v>
                </c:pt>
                <c:pt idx="3">
                  <c:v>511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B5D-4982-961D-EC221391A4F6}"/>
            </c:ext>
          </c:extLst>
        </c:ser>
        <c:ser>
          <c:idx val="2"/>
          <c:order val="2"/>
          <c:tx>
            <c:strRef>
              <c:f>'Assistência Consolidado'!$D$1</c:f>
              <c:strCache>
                <c:ptCount val="1"/>
                <c:pt idx="0">
                  <c:v>FGA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'Assistência Consolidado'!$A$2:$A$5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'Assistência Consolidado'!$D$2:$D$5</c:f>
              <c:numCache>
                <c:formatCode>#,##0</c:formatCode>
                <c:ptCount val="4"/>
                <c:pt idx="0">
                  <c:v>165</c:v>
                </c:pt>
                <c:pt idx="1">
                  <c:v>294</c:v>
                </c:pt>
                <c:pt idx="2">
                  <c:v>337</c:v>
                </c:pt>
                <c:pt idx="3">
                  <c:v>348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B5D-4982-961D-EC221391A4F6}"/>
            </c:ext>
          </c:extLst>
        </c:ser>
        <c:ser>
          <c:idx val="3"/>
          <c:order val="3"/>
          <c:tx>
            <c:strRef>
              <c:f>'Assistência Consolidado'!$E$1</c:f>
              <c:strCache>
                <c:ptCount val="1"/>
                <c:pt idx="0">
                  <c:v>FUP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'Assistência Consolidado'!$A$2:$A$5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'Assistência Consolidado'!$E$2:$E$5</c:f>
              <c:numCache>
                <c:formatCode>#,##0</c:formatCode>
                <c:ptCount val="4"/>
                <c:pt idx="0">
                  <c:v>300</c:v>
                </c:pt>
                <c:pt idx="1">
                  <c:v>460</c:v>
                </c:pt>
                <c:pt idx="2">
                  <c:v>845</c:v>
                </c:pt>
                <c:pt idx="3">
                  <c:v>836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B5D-4982-961D-EC221391A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5804928"/>
        <c:axId val="216613632"/>
      </c:barChart>
      <c:lineChart>
        <c:grouping val="standard"/>
        <c:varyColors val="0"/>
        <c:ser>
          <c:idx val="4"/>
          <c:order val="4"/>
          <c:tx>
            <c:strRef>
              <c:f>'Assistência Consolidado'!$F$1</c:f>
              <c:strCache>
                <c:ptCount val="1"/>
                <c:pt idx="0">
                  <c:v>Total</c:v>
                </c:pt>
              </c:strCache>
            </c:strRef>
          </c:tx>
          <c:spPr>
            <a:ln w="31750" cap="rnd">
              <a:solidFill>
                <a:srgbClr val="4472C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'Assistência Consolidado'!$A$2:$A$5</c:f>
              <c:numCache>
                <c:formatCode>General</c:formatCode>
                <c:ptCount val="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</c:numCache>
            </c:numRef>
          </c:cat>
          <c:val>
            <c:numRef>
              <c:f>'Assistência Consolidado'!$F$2:$F$5</c:f>
              <c:numCache>
                <c:formatCode>#,##0</c:formatCode>
                <c:ptCount val="4"/>
                <c:pt idx="0">
                  <c:v>2604</c:v>
                </c:pt>
                <c:pt idx="1">
                  <c:v>3216</c:v>
                </c:pt>
                <c:pt idx="2">
                  <c:v>4182</c:v>
                </c:pt>
                <c:pt idx="3">
                  <c:v>4816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B5D-4982-961D-EC221391A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804928"/>
        <c:axId val="216613632"/>
      </c:lineChart>
      <c:catAx>
        <c:axId val="21580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216613632"/>
        <c:crosses val="autoZero"/>
        <c:auto val="1"/>
        <c:lblAlgn val="ctr"/>
        <c:lblOffset val="100"/>
        <c:noMultiLvlLbl val="0"/>
      </c:catAx>
      <c:valAx>
        <c:axId val="216613632"/>
        <c:scaling>
          <c:orientation val="minMax"/>
          <c:max val="5000"/>
        </c:scaling>
        <c:delete val="1"/>
        <c:axPos val="l"/>
        <c:numFmt formatCode="#,##0" sourceLinked="1"/>
        <c:majorTickMark val="none"/>
        <c:minorTickMark val="none"/>
        <c:tickLblPos val="none"/>
        <c:crossAx val="21580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/>
      </a:pPr>
      <a:endParaRPr lang="pt-BR"/>
    </a:p>
  </c:txPr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107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trlProps/ctrlProp1.xml><?xml version="1.0" encoding="utf-8"?>
<formControlPr xmlns="http://schemas.microsoft.com/office/spreadsheetml/2009/9/main" objectType="Drop" dropLines="27" dropStyle="combo" dx="16" fmlaLink="Consolidado!$M$11" fmlaRange="Consolidado!$A$11:$A$37" sel="6" val="0"/>
</file>

<file path=xl/ctrlProps/ctrlProp10.xml><?xml version="1.0" encoding="utf-8"?>
<formControlPr xmlns="http://schemas.microsoft.com/office/spreadsheetml/2009/9/main" objectType="Drop" dropStyle="combo" dx="16" fmlaLink="$M$2" fmlaRange="$A$2:$A$7" sel="3" val="0"/>
</file>

<file path=xl/ctrlProps/ctrlProp11.xml><?xml version="1.0" encoding="utf-8"?>
<formControlPr xmlns="http://schemas.microsoft.com/office/spreadsheetml/2009/9/main" objectType="Drop" dropLines="27" dropStyle="combo" dx="16" fmlaLink="$M$11" fmlaRange="$A$11:$A$37" noThreeD="1" sel="6" val="0"/>
</file>

<file path=xl/ctrlProps/ctrlProp12.xml><?xml version="1.0" encoding="utf-8"?>
<formControlPr xmlns="http://schemas.microsoft.com/office/spreadsheetml/2009/9/main" objectType="Drop" dropStyle="combo" dx="16" fmlaLink="#REF!" fmlaRange="#REF!" sel="0" val="0"/>
</file>

<file path=xl/ctrlProps/ctrlProp13.xml><?xml version="1.0" encoding="utf-8"?>
<formControlPr xmlns="http://schemas.microsoft.com/office/spreadsheetml/2009/9/main" objectType="Drop" dropStyle="combo" dx="16" fmlaLink="$P$6" fmlaRange="$A$13:$A$15" sel="2" val="0"/>
</file>

<file path=xl/ctrlProps/ctrlProp14.xml><?xml version="1.0" encoding="utf-8"?>
<formControlPr xmlns="http://schemas.microsoft.com/office/spreadsheetml/2009/9/main" objectType="Drop" dropStyle="combo" dx="16" fmlaLink="$P$29" fmlaRange="$A$36:$A$39" sel="3" val="0"/>
</file>

<file path=xl/ctrlProps/ctrlProp15.xml><?xml version="1.0" encoding="utf-8"?>
<formControlPr xmlns="http://schemas.microsoft.com/office/spreadsheetml/2009/9/main" objectType="Drop" dropStyle="combo" dx="16" fmlaLink="$G$2" fmlaRange="$A$2:$A$5" sel="0" val="0"/>
</file>

<file path=xl/ctrlProps/ctrlProp16.xml><?xml version="1.0" encoding="utf-8"?>
<formControlPr xmlns="http://schemas.microsoft.com/office/spreadsheetml/2009/9/main" objectType="Drop" dropLines="9" dropStyle="combo" dx="16" fmlaLink="#REF!" fmlaRange="#REF!" noThreeD="1" sel="0" val="0"/>
</file>

<file path=xl/ctrlProps/ctrlProp17.xml><?xml version="1.0" encoding="utf-8"?>
<formControlPr xmlns="http://schemas.microsoft.com/office/spreadsheetml/2009/9/main" objectType="Drop" dropStyle="combo" dx="16" fmlaLink="$M$2" fmlaRange="$A$2:$A$7" sel="6" val="0"/>
</file>

<file path=xl/ctrlProps/ctrlProp2.xml><?xml version="1.0" encoding="utf-8"?>
<formControlPr xmlns="http://schemas.microsoft.com/office/spreadsheetml/2009/9/main" objectType="Drop" dropStyle="combo" dx="16" fmlaLink="'DAC REF TOTAL'!$M$2" fmlaRange="'DAC REF TOTAL'!$A$2:$A$7" sel="3" val="0"/>
</file>

<file path=xl/ctrlProps/ctrlProp3.xml><?xml version="1.0" encoding="utf-8"?>
<formControlPr xmlns="http://schemas.microsoft.com/office/spreadsheetml/2009/9/main" objectType="Drop" dropStyle="combo" dx="16" fmlaLink="$G$25" fmlaRange="$A$5:$A$20" sel="15" val="8"/>
</file>

<file path=xl/ctrlProps/ctrlProp4.xml><?xml version="1.0" encoding="utf-8"?>
<formControlPr xmlns="http://schemas.microsoft.com/office/spreadsheetml/2009/9/main" objectType="Drop" dropStyle="combo" dx="16" fmlaLink="SGP!$M$2" fmlaRange="SGP!$A$2:$A$7" sel="6" val="0"/>
</file>

<file path=xl/ctrlProps/ctrlProp5.xml><?xml version="1.0" encoding="utf-8"?>
<formControlPr xmlns="http://schemas.microsoft.com/office/spreadsheetml/2009/9/main" objectType="Drop" dropStyle="combo" dx="16" fmlaLink="DGP!$M$38" fmlaRange="DGP!$B$38:$B$45" sel="5" val="0"/>
</file>

<file path=xl/ctrlProps/ctrlProp6.xml><?xml version="1.0" encoding="utf-8"?>
<formControlPr xmlns="http://schemas.microsoft.com/office/spreadsheetml/2009/9/main" objectType="Drop" dropStyle="combo" dx="16" fmlaLink="PRC!$P$29" fmlaRange="PRC!$A$36:$A$39" sel="3" val="0"/>
</file>

<file path=xl/ctrlProps/ctrlProp7.xml><?xml version="1.0" encoding="utf-8"?>
<formControlPr xmlns="http://schemas.microsoft.com/office/spreadsheetml/2009/9/main" objectType="Drop" dropStyle="combo" dx="16" fmlaLink="PRC!$P$6" fmlaRange="PRC!$A$13:$A$15" sel="2" val="0"/>
</file>

<file path=xl/ctrlProps/ctrlProp8.xml><?xml version="1.0" encoding="utf-8"?>
<formControlPr xmlns="http://schemas.microsoft.com/office/spreadsheetml/2009/9/main" objectType="Drop" dropStyle="combo" dx="16" fmlaLink="$M$38" fmlaRange="$B$38:$B$45" sel="5" val="0"/>
</file>

<file path=xl/ctrlProps/ctrlProp9.xml><?xml version="1.0" encoding="utf-8"?>
<formControlPr xmlns="http://schemas.microsoft.com/office/spreadsheetml/2009/9/main" objectType="Drop" dropLines="23" dropStyle="combo" dx="16" fmlaLink="$N$2" fmlaRange="$A$2:$A$23" sel="17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microsoft.com/office/2007/relationships/hdphoto" Target="../media/hdphoto1.wdp"/><Relationship Id="rId18" Type="http://schemas.openxmlformats.org/officeDocument/2006/relationships/chart" Target="../charts/chart16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1.png"/><Relationship Id="rId17" Type="http://schemas.openxmlformats.org/officeDocument/2006/relationships/chart" Target="../charts/chart15.xml"/><Relationship Id="rId2" Type="http://schemas.openxmlformats.org/officeDocument/2006/relationships/chart" Target="../charts/chart2.xml"/><Relationship Id="rId16" Type="http://schemas.openxmlformats.org/officeDocument/2006/relationships/chart" Target="../charts/chart14.xml"/><Relationship Id="rId20" Type="http://schemas.openxmlformats.org/officeDocument/2006/relationships/chart" Target="../charts/chart18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3.xml"/><Relationship Id="rId10" Type="http://schemas.openxmlformats.org/officeDocument/2006/relationships/chart" Target="../charts/chart10.xml"/><Relationship Id="rId19" Type="http://schemas.openxmlformats.org/officeDocument/2006/relationships/chart" Target="../charts/chart17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125075</xdr:colOff>
      <xdr:row>69</xdr:row>
      <xdr:rowOff>147205</xdr:rowOff>
    </xdr:from>
    <xdr:to>
      <xdr:col>27</xdr:col>
      <xdr:colOff>606136</xdr:colOff>
      <xdr:row>86</xdr:row>
      <xdr:rowOff>71005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131153</xdr:colOff>
      <xdr:row>21</xdr:row>
      <xdr:rowOff>27680</xdr:rowOff>
    </xdr:from>
    <xdr:to>
      <xdr:col>28</xdr:col>
      <xdr:colOff>2442</xdr:colOff>
      <xdr:row>37</xdr:row>
      <xdr:rowOff>175847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199159</xdr:colOff>
      <xdr:row>105</xdr:row>
      <xdr:rowOff>83995</xdr:rowOff>
    </xdr:from>
    <xdr:to>
      <xdr:col>27</xdr:col>
      <xdr:colOff>594013</xdr:colOff>
      <xdr:row>124</xdr:row>
      <xdr:rowOff>7794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176</xdr:row>
      <xdr:rowOff>56030</xdr:rowOff>
    </xdr:from>
    <xdr:to>
      <xdr:col>27</xdr:col>
      <xdr:colOff>597476</xdr:colOff>
      <xdr:row>194</xdr:row>
      <xdr:rowOff>5226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2198</xdr:colOff>
      <xdr:row>52</xdr:row>
      <xdr:rowOff>177311</xdr:rowOff>
    </xdr:from>
    <xdr:to>
      <xdr:col>19</xdr:col>
      <xdr:colOff>86591</xdr:colOff>
      <xdr:row>69</xdr:row>
      <xdr:rowOff>101110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121228</xdr:colOff>
      <xdr:row>52</xdr:row>
      <xdr:rowOff>184439</xdr:rowOff>
    </xdr:from>
    <xdr:to>
      <xdr:col>28</xdr:col>
      <xdr:colOff>8659</xdr:colOff>
      <xdr:row>69</xdr:row>
      <xdr:rowOff>108239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0</xdr:colOff>
      <xdr:row>38</xdr:row>
      <xdr:rowOff>29307</xdr:rowOff>
    </xdr:from>
    <xdr:to>
      <xdr:col>19</xdr:col>
      <xdr:colOff>80597</xdr:colOff>
      <xdr:row>52</xdr:row>
      <xdr:rowOff>132617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105</xdr:row>
      <xdr:rowOff>83127</xdr:rowOff>
    </xdr:from>
    <xdr:to>
      <xdr:col>19</xdr:col>
      <xdr:colOff>155864</xdr:colOff>
      <xdr:row>124</xdr:row>
      <xdr:rowOff>8659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1265</xdr:colOff>
      <xdr:row>86</xdr:row>
      <xdr:rowOff>118023</xdr:rowOff>
    </xdr:from>
    <xdr:to>
      <xdr:col>27</xdr:col>
      <xdr:colOff>592667</xdr:colOff>
      <xdr:row>105</xdr:row>
      <xdr:rowOff>54814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5</xdr:row>
      <xdr:rowOff>10583</xdr:rowOff>
    </xdr:from>
    <xdr:to>
      <xdr:col>19</xdr:col>
      <xdr:colOff>87924</xdr:colOff>
      <xdr:row>20</xdr:row>
      <xdr:rowOff>179917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0</xdr:colOff>
      <xdr:row>69</xdr:row>
      <xdr:rowOff>147087</xdr:rowOff>
    </xdr:from>
    <xdr:to>
      <xdr:col>19</xdr:col>
      <xdr:colOff>86592</xdr:colOff>
      <xdr:row>86</xdr:row>
      <xdr:rowOff>70887</xdr:rowOff>
    </xdr:to>
    <xdr:graphicFrame macro="">
      <xdr:nvGraphicFramePr>
        <xdr:cNvPr id="18" name="Gráfico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10</xdr:col>
      <xdr:colOff>57150</xdr:colOff>
      <xdr:row>0</xdr:row>
      <xdr:rowOff>95250</xdr:rowOff>
    </xdr:from>
    <xdr:to>
      <xdr:col>12</xdr:col>
      <xdr:colOff>453497</xdr:colOff>
      <xdr:row>1</xdr:row>
      <xdr:rowOff>258903</xdr:rowOff>
    </xdr:to>
    <xdr:pic>
      <xdr:nvPicPr>
        <xdr:cNvPr id="21" name="Imagem 20" descr="as_bas_cor.jpg"/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BEBA8EAE-BF5A-486C-A8C5-ECC9F3942E4B}">
              <a14:imgProps xmlns:a14="http://schemas.microsoft.com/office/drawing/2010/main">
                <a14:imgLayer r:embed="rId13">
                  <a14:imgEffect>
                    <a14:brightnessContrast contrast="-55000"/>
                  </a14:imgEffect>
                </a14:imgLayer>
              </a14:imgProps>
            </a:ext>
          </a:extLst>
        </a:blip>
        <a:srcRect r="49095"/>
        <a:stretch/>
      </xdr:blipFill>
      <xdr:spPr>
        <a:xfrm>
          <a:off x="9191625" y="95250"/>
          <a:ext cx="1628775" cy="597570"/>
        </a:xfrm>
        <a:prstGeom prst="rect">
          <a:avLst/>
        </a:prstGeom>
        <a:effectLst>
          <a:innerShdw blurRad="63500" dist="50800" dir="13500000">
            <a:prstClr val="black">
              <a:alpha val="50000"/>
            </a:prstClr>
          </a:innerShdw>
          <a:softEdge rad="0"/>
        </a:effectLst>
        <a:scene3d>
          <a:camera prst="orthographicFront"/>
          <a:lightRig rig="glow" dir="t"/>
        </a:scene3d>
        <a:sp3d/>
      </xdr:spPr>
    </xdr:pic>
    <xdr:clientData/>
  </xdr:twoCellAnchor>
  <xdr:oneCellAnchor>
    <xdr:from>
      <xdr:col>13</xdr:col>
      <xdr:colOff>523874</xdr:colOff>
      <xdr:row>0</xdr:row>
      <xdr:rowOff>9524</xdr:rowOff>
    </xdr:from>
    <xdr:ext cx="8353425" cy="1409701"/>
    <xdr:sp macro="" textlink="">
      <xdr:nvSpPr>
        <xdr:cNvPr id="24" name="Retângulo 23"/>
        <xdr:cNvSpPr/>
      </xdr:nvSpPr>
      <xdr:spPr>
        <a:xfrm>
          <a:off x="4181474" y="9524"/>
          <a:ext cx="8353425" cy="1409701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  <a:scene3d>
            <a:camera prst="orthographicFront"/>
            <a:lightRig rig="threePt" dir="t"/>
          </a:scene3d>
          <a:sp3d contourW="12700">
            <a:contourClr>
              <a:srgbClr val="F8F8F8"/>
            </a:contourClr>
          </a:sp3d>
        </a:bodyPr>
        <a:lstStyle/>
        <a:p>
          <a:pPr algn="ctr"/>
          <a:endParaRPr lang="pt-BR" sz="4800" b="0" cap="none" spc="0">
            <a:ln w="18415" cmpd="sng">
              <a:solidFill>
                <a:schemeClr val="accent1">
                  <a:lumMod val="50000"/>
                </a:schemeClr>
              </a:solidFill>
              <a:prstDash val="solid"/>
              <a:round/>
            </a:ln>
            <a:solidFill>
              <a:schemeClr val="bg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+mn-lt"/>
          </a:endParaRPr>
        </a:p>
      </xdr:txBody>
    </xdr:sp>
    <xdr:clientData/>
  </xdr:oneCellAnchor>
  <xdr:twoCellAnchor>
    <xdr:from>
      <xdr:col>10</xdr:col>
      <xdr:colOff>14187</xdr:colOff>
      <xdr:row>124</xdr:row>
      <xdr:rowOff>44895</xdr:rowOff>
    </xdr:from>
    <xdr:to>
      <xdr:col>27</xdr:col>
      <xdr:colOff>597478</xdr:colOff>
      <xdr:row>139</xdr:row>
      <xdr:rowOff>178246</xdr:rowOff>
    </xdr:to>
    <xdr:graphicFrame macro="">
      <xdr:nvGraphicFramePr>
        <xdr:cNvPr id="19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oneCellAnchor>
    <xdr:from>
      <xdr:col>10</xdr:col>
      <xdr:colOff>19049</xdr:colOff>
      <xdr:row>1</xdr:row>
      <xdr:rowOff>390524</xdr:rowOff>
    </xdr:from>
    <xdr:ext cx="3657601" cy="638175"/>
    <xdr:sp macro="" textlink="">
      <xdr:nvSpPr>
        <xdr:cNvPr id="26" name="Retângulo 25"/>
        <xdr:cNvSpPr/>
      </xdr:nvSpPr>
      <xdr:spPr>
        <a:xfrm>
          <a:off x="9153524" y="819149"/>
          <a:ext cx="3657601" cy="638175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endParaRPr lang="pt-BR" sz="1400" b="0" cap="none" spc="0">
            <a:ln w="18415" cmpd="sng">
              <a:solidFill>
                <a:schemeClr val="accent1">
                  <a:lumMod val="50000"/>
                </a:schemeClr>
              </a:solidFill>
              <a:prstDash val="solid"/>
            </a:ln>
            <a:solidFill>
              <a:schemeClr val="accent1">
                <a:lumMod val="50000"/>
              </a:schemeClr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twoCellAnchor>
    <xdr:from>
      <xdr:col>19</xdr:col>
      <xdr:colOff>125291</xdr:colOff>
      <xdr:row>38</xdr:row>
      <xdr:rowOff>35170</xdr:rowOff>
    </xdr:from>
    <xdr:to>
      <xdr:col>28</xdr:col>
      <xdr:colOff>7327</xdr:colOff>
      <xdr:row>52</xdr:row>
      <xdr:rowOff>138545</xdr:rowOff>
    </xdr:to>
    <xdr:graphicFrame macro="">
      <xdr:nvGraphicFramePr>
        <xdr:cNvPr id="27" name="Gráfico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0</xdr:colOff>
      <xdr:row>21</xdr:row>
      <xdr:rowOff>21167</xdr:rowOff>
    </xdr:from>
    <xdr:to>
      <xdr:col>19</xdr:col>
      <xdr:colOff>87925</xdr:colOff>
      <xdr:row>37</xdr:row>
      <xdr:rowOff>169332</xdr:rowOff>
    </xdr:to>
    <xdr:graphicFrame macro="">
      <xdr:nvGraphicFramePr>
        <xdr:cNvPr id="28" name="Gráfico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19</xdr:col>
      <xdr:colOff>127000</xdr:colOff>
      <xdr:row>5</xdr:row>
      <xdr:rowOff>10583</xdr:rowOff>
    </xdr:from>
    <xdr:to>
      <xdr:col>27</xdr:col>
      <xdr:colOff>613832</xdr:colOff>
      <xdr:row>21</xdr:row>
      <xdr:rowOff>0</xdr:rowOff>
    </xdr:to>
    <xdr:graphicFrame macro="">
      <xdr:nvGraphicFramePr>
        <xdr:cNvPr id="29" name="Gráfico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599743</xdr:colOff>
      <xdr:row>158</xdr:row>
      <xdr:rowOff>69672</xdr:rowOff>
    </xdr:from>
    <xdr:to>
      <xdr:col>19</xdr:col>
      <xdr:colOff>110837</xdr:colOff>
      <xdr:row>176</xdr:row>
      <xdr:rowOff>2997</xdr:rowOff>
    </xdr:to>
    <xdr:graphicFrame macro="">
      <xdr:nvGraphicFramePr>
        <xdr:cNvPr id="31" name="Gráfico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19</xdr:col>
      <xdr:colOff>163656</xdr:colOff>
      <xdr:row>158</xdr:row>
      <xdr:rowOff>66676</xdr:rowOff>
    </xdr:from>
    <xdr:to>
      <xdr:col>28</xdr:col>
      <xdr:colOff>0</xdr:colOff>
      <xdr:row>176</xdr:row>
      <xdr:rowOff>9525</xdr:rowOff>
    </xdr:to>
    <xdr:graphicFrame macro="">
      <xdr:nvGraphicFramePr>
        <xdr:cNvPr id="32" name="Gráfico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600075</xdr:colOff>
      <xdr:row>140</xdr:row>
      <xdr:rowOff>19051</xdr:rowOff>
    </xdr:from>
    <xdr:to>
      <xdr:col>28</xdr:col>
      <xdr:colOff>0</xdr:colOff>
      <xdr:row>158</xdr:row>
      <xdr:rowOff>47625</xdr:rowOff>
    </xdr:to>
    <xdr:graphicFrame macro="">
      <xdr:nvGraphicFramePr>
        <xdr:cNvPr id="33" name="Gráfico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438150</xdr:colOff>
          <xdr:row>22</xdr:row>
          <xdr:rowOff>9525</xdr:rowOff>
        </xdr:from>
        <xdr:to>
          <xdr:col>27</xdr:col>
          <xdr:colOff>390525</xdr:colOff>
          <xdr:row>23</xdr:row>
          <xdr:rowOff>19050</xdr:rowOff>
        </xdr:to>
        <xdr:sp macro="" textlink="">
          <xdr:nvSpPr>
            <xdr:cNvPr id="21509" name="Drop Down 5" hidden="1">
              <a:extLst>
                <a:ext uri="{63B3BB69-23CF-44E3-9099-C40C66FF867C}">
                  <a14:compatExt spid="_x0000_s21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106</xdr:row>
          <xdr:rowOff>152400</xdr:rowOff>
        </xdr:from>
        <xdr:to>
          <xdr:col>18</xdr:col>
          <xdr:colOff>733425</xdr:colOff>
          <xdr:row>107</xdr:row>
          <xdr:rowOff>161925</xdr:rowOff>
        </xdr:to>
        <xdr:sp macro="" textlink="">
          <xdr:nvSpPr>
            <xdr:cNvPr id="21510" name="Drop Down 6" hidden="1">
              <a:extLst>
                <a:ext uri="{63B3BB69-23CF-44E3-9099-C40C66FF867C}">
                  <a14:compatExt spid="_x0000_s21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19050</xdr:colOff>
          <xdr:row>5</xdr:row>
          <xdr:rowOff>142875</xdr:rowOff>
        </xdr:from>
        <xdr:to>
          <xdr:col>18</xdr:col>
          <xdr:colOff>752475</xdr:colOff>
          <xdr:row>6</xdr:row>
          <xdr:rowOff>152400</xdr:rowOff>
        </xdr:to>
        <xdr:sp macro="" textlink="">
          <xdr:nvSpPr>
            <xdr:cNvPr id="21511" name="Drop Down 7" hidden="1">
              <a:extLst>
                <a:ext uri="{63B3BB69-23CF-44E3-9099-C40C66FF867C}">
                  <a14:compatExt spid="_x0000_s21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295275</xdr:colOff>
          <xdr:row>38</xdr:row>
          <xdr:rowOff>133350</xdr:rowOff>
        </xdr:from>
        <xdr:to>
          <xdr:col>27</xdr:col>
          <xdr:colOff>542925</xdr:colOff>
          <xdr:row>39</xdr:row>
          <xdr:rowOff>142875</xdr:rowOff>
        </xdr:to>
        <xdr:sp macro="" textlink="">
          <xdr:nvSpPr>
            <xdr:cNvPr id="21514" name="Drop Down 10" hidden="1">
              <a:extLst>
                <a:ext uri="{63B3BB69-23CF-44E3-9099-C40C66FF867C}">
                  <a14:compatExt spid="_x0000_s21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5</xdr:row>
          <xdr:rowOff>142875</xdr:rowOff>
        </xdr:from>
        <xdr:to>
          <xdr:col>27</xdr:col>
          <xdr:colOff>476250</xdr:colOff>
          <xdr:row>6</xdr:row>
          <xdr:rowOff>133350</xdr:rowOff>
        </xdr:to>
        <xdr:sp macro="" textlink="">
          <xdr:nvSpPr>
            <xdr:cNvPr id="21515" name="Drop Down 11" hidden="1">
              <a:extLst>
                <a:ext uri="{63B3BB69-23CF-44E3-9099-C40C66FF867C}">
                  <a14:compatExt spid="_x0000_s21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542925</xdr:colOff>
          <xdr:row>159</xdr:row>
          <xdr:rowOff>104775</xdr:rowOff>
        </xdr:from>
        <xdr:to>
          <xdr:col>27</xdr:col>
          <xdr:colOff>428625</xdr:colOff>
          <xdr:row>160</xdr:row>
          <xdr:rowOff>114300</xdr:rowOff>
        </xdr:to>
        <xdr:sp macro="" textlink="">
          <xdr:nvSpPr>
            <xdr:cNvPr id="21516" name="Drop Down 12" hidden="1">
              <a:extLst>
                <a:ext uri="{63B3BB69-23CF-44E3-9099-C40C66FF867C}">
                  <a14:compatExt spid="_x0000_s21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159</xdr:row>
          <xdr:rowOff>142875</xdr:rowOff>
        </xdr:from>
        <xdr:to>
          <xdr:col>18</xdr:col>
          <xdr:colOff>685800</xdr:colOff>
          <xdr:row>160</xdr:row>
          <xdr:rowOff>152400</xdr:rowOff>
        </xdr:to>
        <xdr:sp macro="" textlink="">
          <xdr:nvSpPr>
            <xdr:cNvPr id="21517" name="Drop Down 13" hidden="1">
              <a:extLst>
                <a:ext uri="{63B3BB69-23CF-44E3-9099-C40C66FF867C}">
                  <a14:compatExt spid="_x0000_s21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338137</xdr:colOff>
      <xdr:row>6</xdr:row>
      <xdr:rowOff>109537</xdr:rowOff>
    </xdr:from>
    <xdr:to>
      <xdr:col>12</xdr:col>
      <xdr:colOff>33337</xdr:colOff>
      <xdr:row>20</xdr:row>
      <xdr:rowOff>185737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371475</xdr:colOff>
          <xdr:row>7</xdr:row>
          <xdr:rowOff>66675</xdr:rowOff>
        </xdr:from>
        <xdr:to>
          <xdr:col>14</xdr:col>
          <xdr:colOff>571500</xdr:colOff>
          <xdr:row>8</xdr:row>
          <xdr:rowOff>76200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14</xdr:row>
      <xdr:rowOff>0</xdr:rowOff>
    </xdr:from>
    <xdr:to>
      <xdr:col>13</xdr:col>
      <xdr:colOff>219075</xdr:colOff>
      <xdr:row>14</xdr:row>
      <xdr:rowOff>123824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628651</xdr:colOff>
      <xdr:row>15</xdr:row>
      <xdr:rowOff>57149</xdr:rowOff>
    </xdr:from>
    <xdr:to>
      <xdr:col>10</xdr:col>
      <xdr:colOff>1409701</xdr:colOff>
      <xdr:row>32</xdr:row>
      <xdr:rowOff>57150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771525</xdr:colOff>
          <xdr:row>14</xdr:row>
          <xdr:rowOff>0</xdr:rowOff>
        </xdr:from>
        <xdr:to>
          <xdr:col>11</xdr:col>
          <xdr:colOff>104775</xdr:colOff>
          <xdr:row>15</xdr:row>
          <xdr:rowOff>38100</xdr:rowOff>
        </xdr:to>
        <xdr:sp macro="" textlink="">
          <xdr:nvSpPr>
            <xdr:cNvPr id="37134" name="Drop Down 270" hidden="1">
              <a:extLst>
                <a:ext uri="{63B3BB69-23CF-44E3-9099-C40C66FF867C}">
                  <a14:compatExt spid="_x0000_s37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714375</xdr:colOff>
      <xdr:row>2</xdr:row>
      <xdr:rowOff>142875</xdr:rowOff>
    </xdr:from>
    <xdr:to>
      <xdr:col>8</xdr:col>
      <xdr:colOff>647700</xdr:colOff>
      <xdr:row>20</xdr:row>
      <xdr:rowOff>90487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12</xdr:col>
      <xdr:colOff>476250</xdr:colOff>
      <xdr:row>16</xdr:row>
      <xdr:rowOff>14287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4</xdr:row>
          <xdr:rowOff>95250</xdr:rowOff>
        </xdr:from>
        <xdr:to>
          <xdr:col>12</xdr:col>
          <xdr:colOff>400050</xdr:colOff>
          <xdr:row>5</xdr:row>
          <xdr:rowOff>133350</xdr:rowOff>
        </xdr:to>
        <xdr:sp macro="" textlink="">
          <xdr:nvSpPr>
            <xdr:cNvPr id="52225" name="Drop Down 1" hidden="1">
              <a:extLst>
                <a:ext uri="{63B3BB69-23CF-44E3-9099-C40C66FF867C}">
                  <a14:compatExt spid="_x0000_s52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0.47059</cdr:x>
      <cdr:y>0.69427</cdr:y>
    </cdr:from>
    <cdr:to>
      <cdr:x>0.63193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667001" y="28384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4180415</xdr:colOff>
      <xdr:row>106</xdr:row>
      <xdr:rowOff>21166</xdr:rowOff>
    </xdr:from>
    <xdr:to>
      <xdr:col>3</xdr:col>
      <xdr:colOff>370415</xdr:colOff>
      <xdr:row>121</xdr:row>
      <xdr:rowOff>106891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1738312</xdr:colOff>
      <xdr:row>5</xdr:row>
      <xdr:rowOff>4762</xdr:rowOff>
    </xdr:from>
    <xdr:to>
      <xdr:col>7</xdr:col>
      <xdr:colOff>295275</xdr:colOff>
      <xdr:row>20</xdr:row>
      <xdr:rowOff>19050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1947862</xdr:colOff>
      <xdr:row>26</xdr:row>
      <xdr:rowOff>52387</xdr:rowOff>
    </xdr:from>
    <xdr:to>
      <xdr:col>3</xdr:col>
      <xdr:colOff>576262</xdr:colOff>
      <xdr:row>40</xdr:row>
      <xdr:rowOff>128587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619125</xdr:colOff>
      <xdr:row>50</xdr:row>
      <xdr:rowOff>47625</xdr:rowOff>
    </xdr:from>
    <xdr:to>
      <xdr:col>11</xdr:col>
      <xdr:colOff>396675</xdr:colOff>
      <xdr:row>66</xdr:row>
      <xdr:rowOff>23625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1409700</xdr:colOff>
      <xdr:row>50</xdr:row>
      <xdr:rowOff>14287</xdr:rowOff>
    </xdr:from>
    <xdr:to>
      <xdr:col>4</xdr:col>
      <xdr:colOff>104775</xdr:colOff>
      <xdr:row>64</xdr:row>
      <xdr:rowOff>90487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6</xdr:row>
      <xdr:rowOff>28575</xdr:rowOff>
    </xdr:from>
    <xdr:to>
      <xdr:col>12</xdr:col>
      <xdr:colOff>304800</xdr:colOff>
      <xdr:row>21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190501</xdr:colOff>
      <xdr:row>44</xdr:row>
      <xdr:rowOff>180975</xdr:rowOff>
    </xdr:from>
    <xdr:to>
      <xdr:col>12</xdr:col>
      <xdr:colOff>600076</xdr:colOff>
      <xdr:row>60</xdr:row>
      <xdr:rowOff>85724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45</xdr:row>
          <xdr:rowOff>66675</xdr:rowOff>
        </xdr:from>
        <xdr:to>
          <xdr:col>12</xdr:col>
          <xdr:colOff>419100</xdr:colOff>
          <xdr:row>46</xdr:row>
          <xdr:rowOff>114300</xdr:rowOff>
        </xdr:to>
        <xdr:sp macro="" textlink="">
          <xdr:nvSpPr>
            <xdr:cNvPr id="58369" name="Drop Down 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28574</xdr:colOff>
      <xdr:row>3</xdr:row>
      <xdr:rowOff>152401</xdr:rowOff>
    </xdr:from>
    <xdr:to>
      <xdr:col>14</xdr:col>
      <xdr:colOff>476250</xdr:colOff>
      <xdr:row>19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4</xdr:row>
          <xdr:rowOff>104775</xdr:rowOff>
        </xdr:from>
        <xdr:to>
          <xdr:col>13</xdr:col>
          <xdr:colOff>466725</xdr:colOff>
          <xdr:row>5</xdr:row>
          <xdr:rowOff>114300</xdr:rowOff>
        </xdr:to>
        <xdr:sp macro="" textlink="">
          <xdr:nvSpPr>
            <xdr:cNvPr id="30721" name="Drop Down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1238250</xdr:colOff>
      <xdr:row>3</xdr:row>
      <xdr:rowOff>133349</xdr:rowOff>
    </xdr:from>
    <xdr:to>
      <xdr:col>17</xdr:col>
      <xdr:colOff>85725</xdr:colOff>
      <xdr:row>22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371475</xdr:colOff>
          <xdr:row>4</xdr:row>
          <xdr:rowOff>95250</xdr:rowOff>
        </xdr:from>
        <xdr:to>
          <xdr:col>14</xdr:col>
          <xdr:colOff>161925</xdr:colOff>
          <xdr:row>5</xdr:row>
          <xdr:rowOff>104775</xdr:rowOff>
        </xdr:to>
        <xdr:sp macro="" textlink="">
          <xdr:nvSpPr>
            <xdr:cNvPr id="31745" name="Drop Down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12</xdr:row>
      <xdr:rowOff>157162</xdr:rowOff>
    </xdr:from>
    <xdr:to>
      <xdr:col>13</xdr:col>
      <xdr:colOff>219075</xdr:colOff>
      <xdr:row>27</xdr:row>
      <xdr:rowOff>42862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542924</xdr:colOff>
      <xdr:row>40</xdr:row>
      <xdr:rowOff>123824</xdr:rowOff>
    </xdr:from>
    <xdr:to>
      <xdr:col>17</xdr:col>
      <xdr:colOff>28575</xdr:colOff>
      <xdr:row>56</xdr:row>
      <xdr:rowOff>76200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342900</xdr:colOff>
          <xdr:row>13</xdr:row>
          <xdr:rowOff>19050</xdr:rowOff>
        </xdr:from>
        <xdr:to>
          <xdr:col>13</xdr:col>
          <xdr:colOff>171450</xdr:colOff>
          <xdr:row>14</xdr:row>
          <xdr:rowOff>76200</xdr:rowOff>
        </xdr:to>
        <xdr:sp macro="" textlink="">
          <xdr:nvSpPr>
            <xdr:cNvPr id="12294" name="Drop Down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80596</xdr:colOff>
      <xdr:row>5</xdr:row>
      <xdr:rowOff>145074</xdr:rowOff>
    </xdr:from>
    <xdr:to>
      <xdr:col>16</xdr:col>
      <xdr:colOff>315058</xdr:colOff>
      <xdr:row>22</xdr:row>
      <xdr:rowOff>14654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337039</xdr:colOff>
      <xdr:row>30</xdr:row>
      <xdr:rowOff>57150</xdr:rowOff>
    </xdr:from>
    <xdr:to>
      <xdr:col>16</xdr:col>
      <xdr:colOff>271095</xdr:colOff>
      <xdr:row>45</xdr:row>
      <xdr:rowOff>7327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300404</xdr:colOff>
      <xdr:row>65</xdr:row>
      <xdr:rowOff>14653</xdr:rowOff>
    </xdr:from>
    <xdr:to>
      <xdr:col>14</xdr:col>
      <xdr:colOff>373674</xdr:colOff>
      <xdr:row>80</xdr:row>
      <xdr:rowOff>96714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0</xdr:row>
          <xdr:rowOff>0</xdr:rowOff>
        </xdr:from>
        <xdr:to>
          <xdr:col>24</xdr:col>
          <xdr:colOff>19050</xdr:colOff>
          <xdr:row>1</xdr:row>
          <xdr:rowOff>142875</xdr:rowOff>
        </xdr:to>
        <xdr:sp macro="" textlink="">
          <xdr:nvSpPr>
            <xdr:cNvPr id="47114" name="Drop Down 10" hidden="1">
              <a:extLst>
                <a:ext uri="{63B3BB69-23CF-44E3-9099-C40C66FF867C}">
                  <a14:compatExt spid="_x0000_s47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552450</xdr:colOff>
          <xdr:row>7</xdr:row>
          <xdr:rowOff>57150</xdr:rowOff>
        </xdr:from>
        <xdr:to>
          <xdr:col>16</xdr:col>
          <xdr:colOff>152400</xdr:colOff>
          <xdr:row>8</xdr:row>
          <xdr:rowOff>114300</xdr:rowOff>
        </xdr:to>
        <xdr:sp macro="" textlink="">
          <xdr:nvSpPr>
            <xdr:cNvPr id="47122" name="Drop Down 18" hidden="1">
              <a:extLst>
                <a:ext uri="{63B3BB69-23CF-44E3-9099-C40C66FF867C}">
                  <a14:compatExt spid="_x0000_s47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485775</xdr:colOff>
          <xdr:row>31</xdr:row>
          <xdr:rowOff>47625</xdr:rowOff>
        </xdr:from>
        <xdr:to>
          <xdr:col>16</xdr:col>
          <xdr:colOff>76200</xdr:colOff>
          <xdr:row>32</xdr:row>
          <xdr:rowOff>104775</xdr:rowOff>
        </xdr:to>
        <xdr:sp macro="" textlink="">
          <xdr:nvSpPr>
            <xdr:cNvPr id="47123" name="Drop Down 19" hidden="1">
              <a:extLst>
                <a:ext uri="{63B3BB69-23CF-44E3-9099-C40C66FF867C}">
                  <a14:compatExt spid="_x0000_s47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ad&#234;mico/Itens%20-%20Forma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 Acadêmico"/>
      <sheetName val="Data"/>
      <sheetName val="Consolidação"/>
      <sheetName val="Plan2"/>
      <sheetName val="IGC"/>
      <sheetName val="RUF"/>
      <sheetName val="Capes"/>
      <sheetName val="QS"/>
      <sheetName val="GE"/>
      <sheetName val="Ingressantes-Graduação"/>
      <sheetName val="Formados-Graduação"/>
      <sheetName val="Registrados-Graduação"/>
      <sheetName val="Ingressantes-Pós"/>
      <sheetName val="Formados-Pós"/>
      <sheetName val="Registrados-Pós"/>
      <sheetName val="Mob.Nacional Incoming"/>
      <sheetName val="Mob.Nacional Outcoming"/>
      <sheetName val="Mob.Internacional Incoming"/>
      <sheetName val="Mob.Internacional Outcoming"/>
      <sheetName val="Ciências sem Fronteiras"/>
      <sheetName val="TSG 2014"/>
      <sheetName val="TSG 2015"/>
      <sheetName val="Remuneração Egressos-Graduação"/>
      <sheetName val="Remuneração Egressos - Mestrado"/>
      <sheetName val="Remuneração Egressos-Doutorado"/>
      <sheetName val="Assistência Estudantil"/>
      <sheetName val="Assistência Estudantil Resumo"/>
      <sheetName val="Assistência Estudantil-Darcy "/>
      <sheetName val="Assistência Estudantil-FUP"/>
      <sheetName val="Assistência Estudantil-FCE"/>
      <sheetName val="Assistência Estudantil-FGA"/>
      <sheetName val="Plan1"/>
      <sheetName val="Itens - Format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tables/table1.xml><?xml version="1.0" encoding="utf-8"?>
<table xmlns="http://schemas.openxmlformats.org/spreadsheetml/2006/main" id="2" name="Tabela3" displayName="Tabela3" ref="A2:B4" totalsRowShown="0">
  <autoFilter ref="A2:B4"/>
  <tableColumns count="2">
    <tableColumn id="1" name="Alcance da rede Wireless"/>
    <tableColumn id="2" name="Quant." dataDxfId="129" dataCellStyle="Porcentagem"/>
  </tableColumns>
  <tableStyleInfo name="TableStyleLight12" showFirstColumn="0" showLastColumn="0" showRowStripes="1" showColumnStripes="0"/>
</table>
</file>

<file path=xl/tables/table10.xml><?xml version="1.0" encoding="utf-8"?>
<table xmlns="http://schemas.openxmlformats.org/spreadsheetml/2006/main" id="29" name="Tabela30" displayName="Tabela30" ref="A90:E92" totalsRowShown="0" headerRowDxfId="70" dataDxfId="68" headerRowBorderDxfId="69">
  <autoFilter ref="A90:E92"/>
  <tableColumns count="5">
    <tableColumn id="1" name="Despesas com Telecomunicações  (R$ milhões)" dataDxfId="67"/>
    <tableColumn id="2" name="2012" dataDxfId="66"/>
    <tableColumn id="3" name="2013" dataDxfId="65"/>
    <tableColumn id="4" name="2014" dataDxfId="64"/>
    <tableColumn id="5" name="2015" dataDxfId="63"/>
  </tableColumns>
  <tableStyleInfo name="TableStyleMedium14" showFirstColumn="0" showLastColumn="0" showRowStripes="1" showColumnStripes="0"/>
</table>
</file>

<file path=xl/tables/table11.xml><?xml version="1.0" encoding="utf-8"?>
<table xmlns="http://schemas.openxmlformats.org/spreadsheetml/2006/main" id="30" name="Tabela31" displayName="Tabela31" ref="A95:E97" totalsRowShown="0" headerRowDxfId="62" dataDxfId="60" headerRowBorderDxfId="61" tableBorderDxfId="59">
  <autoFilter ref="A95:E97"/>
  <tableColumns count="5">
    <tableColumn id="1" name="Despesas com energia elétrica  (R$ milhões)" dataDxfId="58"/>
    <tableColumn id="2" name="2012" dataDxfId="57"/>
    <tableColumn id="3" name="2013" dataDxfId="56"/>
    <tableColumn id="4" name="2014" dataDxfId="55"/>
    <tableColumn id="5" name="2015" dataDxfId="54"/>
  </tableColumns>
  <tableStyleInfo name="TableStyleMedium14" showFirstColumn="0" showLastColumn="0" showRowStripes="1" showColumnStripes="0"/>
</table>
</file>

<file path=xl/tables/table12.xml><?xml version="1.0" encoding="utf-8"?>
<table xmlns="http://schemas.openxmlformats.org/spreadsheetml/2006/main" id="34" name="Tabela34" displayName="Tabela34" ref="A9:E15" totalsRowShown="0">
  <autoFilter ref="A9:E15"/>
  <tableColumns count="5">
    <tableColumn id="1" name="Rentabilidade dos Imóveis UnB - Apuração SGP (R$ milhões)"/>
    <tableColumn id="2" name="2012" dataDxfId="53"/>
    <tableColumn id="3" name="2013" dataDxfId="52"/>
    <tableColumn id="4" name="2014" dataDxfId="51"/>
    <tableColumn id="5" name="2015" dataDxfId="50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" name="Tabela4" displayName="Tabela4" ref="A103:D105" totalsRowShown="0">
  <autoFilter ref="A103:D105"/>
  <tableColumns count="4">
    <tableColumn id="1" name="Mapeamento de Processos"/>
    <tableColumn id="2" name="2014"/>
    <tableColumn id="3" name="2015"/>
    <tableColumn id="4" name="Jan - May 2016"/>
  </tableColumns>
  <tableStyleInfo name="TableStyleMedium3" showFirstColumn="0" showLastColumn="0" showRowStripes="1" showColumnStripes="0"/>
</table>
</file>

<file path=xl/tables/table14.xml><?xml version="1.0" encoding="utf-8"?>
<table xmlns="http://schemas.openxmlformats.org/spreadsheetml/2006/main" id="17" name="Tabela2918" displayName="Tabela2918" ref="A1:E4" totalsRowShown="0" headerRowDxfId="49" dataDxfId="47" headerRowBorderDxfId="48">
  <autoFilter ref="A1:E4"/>
  <tableColumns count="5">
    <tableColumn id="1" name="Despesas (R$ milhões)" dataDxfId="46"/>
    <tableColumn id="2" name="2012" dataDxfId="45"/>
    <tableColumn id="3" name="2013" dataDxfId="44"/>
    <tableColumn id="4" name="2014" dataDxfId="43"/>
    <tableColumn id="5" name="2015" dataDxfId="42"/>
  </tableColumns>
  <tableStyleInfo name="TableStyleMedium14" showFirstColumn="0" showLastColumn="0" showRowStripes="1" showColumnStripes="0"/>
</table>
</file>

<file path=xl/tables/table15.xml><?xml version="1.0" encoding="utf-8"?>
<table xmlns="http://schemas.openxmlformats.org/spreadsheetml/2006/main" id="7" name="Tabela1" displayName="Tabela1" ref="A2:C24" totalsRowCount="1" headerRowDxfId="35" dataDxfId="33" headerRowBorderDxfId="34" tableBorderDxfId="32" totalsRowBorderDxfId="31">
  <autoFilter ref="A2:C23"/>
  <tableColumns count="3">
    <tableColumn id="1" name="País destino dos alunos da UNB que participaram do Programa Ciências sem Fronteiras" dataDxfId="30" totalsRowDxfId="29"/>
    <tableColumn id="2" name="N. Alunos" totalsRowFunction="sum" dataDxfId="28" totalsRowDxfId="27"/>
    <tableColumn id="3" name="Colunas1" dataDxfId="26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8" name="Tabela21" displayName="Tabela21" ref="G2:K500" totalsRowShown="0" headerRowDxfId="25" headerRowBorderDxfId="24" tableBorderDxfId="23" totalsRowBorderDxfId="22">
  <autoFilter ref="G2:K500"/>
  <tableColumns count="5">
    <tableColumn id="1" name="PAÍS" dataDxfId="21"/>
    <tableColumn id="2" name="CURSO" dataDxfId="20"/>
    <tableColumn id="3" name="2013" dataDxfId="19"/>
    <tableColumn id="4" name="2014" dataDxfId="18"/>
    <tableColumn id="5" name="2015" dataDxfId="17"/>
  </tableColumns>
  <tableStyleInfo name="TableStyleMedium3" showFirstColumn="0" showLastColumn="0" showRowStripes="1" showColumnStripes="0"/>
</table>
</file>

<file path=xl/tables/table17.xml><?xml version="1.0" encoding="utf-8"?>
<table xmlns="http://schemas.openxmlformats.org/spreadsheetml/2006/main" id="5" name="Tabela36" displayName="Tabela36" ref="A29:E51" totalsRowCount="1" headerRowDxfId="16" headerRowBorderDxfId="15" tableBorderDxfId="14" totalsRowBorderDxfId="13">
  <autoFilter ref="A29:E50"/>
  <tableColumns count="5">
    <tableColumn id="1" name="PAÍS" totalsRowLabel="Total" dataDxfId="12" totalsRowDxfId="11"/>
    <tableColumn id="2" name="2013" totalsRowFunction="custom" dataDxfId="10" totalsRowDxfId="9">
      <totalsRowFormula>SUM(Tabela36[2013])</totalsRowFormula>
    </tableColumn>
    <tableColumn id="3" name="2014" totalsRowFunction="custom" dataDxfId="8" totalsRowDxfId="7">
      <totalsRowFormula>SUM(Tabela36[2014])</totalsRowFormula>
    </tableColumn>
    <tableColumn id="4" name="2015" totalsRowFunction="custom" dataDxfId="6" totalsRowDxfId="5">
      <totalsRowFormula>SUM(Tabela36[2015])</totalsRowFormula>
    </tableColumn>
    <tableColumn id="5" name="Total" totalsRowFunction="sum" dataDxfId="4" totalsRowDxfId="3">
      <calculatedColumnFormula>SUM(Tabela36[[#This Row],[2013]:[2015]])</calculatedColumnFormula>
    </tableColumn>
  </tableColumns>
  <tableStyleInfo name="TableStyleMedium14" showFirstColumn="0" showLastColumn="0" showRowStripes="1" showColumnStripes="0"/>
</table>
</file>

<file path=xl/tables/table18.xml><?xml version="1.0" encoding="utf-8"?>
<table xmlns="http://schemas.openxmlformats.org/spreadsheetml/2006/main" id="9" name="Tabela510" displayName="Tabela510" ref="B3:P6" totalsRowShown="0" headerRowDxfId="2">
  <autoFilter ref="B3:P6"/>
  <tableColumns count="15">
    <tableColumn id="1" name="Ano" dataDxfId="1"/>
    <tableColumn id="2" name="0-2"/>
    <tableColumn id="3" name="02-04"/>
    <tableColumn id="4" name="04-06"/>
    <tableColumn id="5" name="06-08"/>
    <tableColumn id="6" name="08-10"/>
    <tableColumn id="7" name="10-12"/>
    <tableColumn id="8" name="12-14"/>
    <tableColumn id="9" name="14-16"/>
    <tableColumn id="10" name="16-18"/>
    <tableColumn id="11" name="18-20"/>
    <tableColumn id="12" name="20-22"/>
    <tableColumn id="13" name="22-24"/>
    <tableColumn id="14" name="+24"/>
    <tableColumn id="15" name="Total" dataDxfId="0">
      <calculatedColumnFormula>SUM(Tabela510[[#This Row],[0-2]:[+24]])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9" name="Tabela19" displayName="Tabela19" ref="A45:E46" totalsRowShown="0" headerRowDxfId="128">
  <autoFilter ref="A45:E46"/>
  <tableColumns count="5">
    <tableColumn id="1" name="Custo Aluno (R$)" dataDxfId="127"/>
    <tableColumn id="2" name="2012"/>
    <tableColumn id="3" name="2013"/>
    <tableColumn id="4" name="2014"/>
    <tableColumn id="5" name="2015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21" name="Tabela22" displayName="Tabela22" ref="A50:F52" totalsRowShown="0" headerRowDxfId="126" dataDxfId="125">
  <autoFilter ref="A50:F52"/>
  <tableColumns count="6">
    <tableColumn id="1" name="Biblioteca Central (empenhado na UGR 154197)  (R$ milhões)" dataDxfId="124"/>
    <tableColumn id="2" name="Variável" dataDxfId="123"/>
    <tableColumn id="3" name="2012" dataDxfId="122"/>
    <tableColumn id="4" name="2013" dataDxfId="121"/>
    <tableColumn id="5" name="2014" dataDxfId="120"/>
    <tableColumn id="6" name="2015" dataDxfId="119"/>
  </tableColumns>
  <tableStyleInfo name="TableStyleLight10" showFirstColumn="0" showLastColumn="0" showRowStripes="1" showColumnStripes="0"/>
</table>
</file>

<file path=xl/tables/table4.xml><?xml version="1.0" encoding="utf-8"?>
<table xmlns="http://schemas.openxmlformats.org/spreadsheetml/2006/main" id="22" name="Tabela23" displayName="Tabela23" ref="A55:F57" totalsRowShown="0" headerRowDxfId="118" dataDxfId="117">
  <autoFilter ref="A55:F57"/>
  <tableColumns count="6">
    <tableColumn id="1" name="Editora UnB (EDU)  (R$ milhões)" dataDxfId="116"/>
    <tableColumn id="2" name="Variável" dataDxfId="115"/>
    <tableColumn id="3" name="2012" dataDxfId="114"/>
    <tableColumn id="4" name="2013" dataDxfId="113"/>
    <tableColumn id="5" name="2014" dataDxfId="112"/>
    <tableColumn id="6" name="2015" dataDxfId="111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id="23" name="Tabela24" displayName="Tabela24" ref="A60:F62" totalsRowShown="0" headerRowDxfId="110" dataDxfId="109">
  <autoFilter ref="A60:F62"/>
  <tableColumns count="6">
    <tableColumn id="1" name="Receitas UnB  (R$ milhões)" dataDxfId="108"/>
    <tableColumn id="2" name="Variável" dataDxfId="107"/>
    <tableColumn id="3" name="2012" dataDxfId="106"/>
    <tableColumn id="4" name="2013" dataDxfId="105"/>
    <tableColumn id="5" name="2014" dataDxfId="104"/>
    <tableColumn id="6" name="2015" dataDxfId="103"/>
  </tableColumns>
  <tableStyleInfo name="TableStyleLight12" showFirstColumn="0" showLastColumn="0" showRowStripes="1" showColumnStripes="0"/>
</table>
</file>

<file path=xl/tables/table6.xml><?xml version="1.0" encoding="utf-8"?>
<table xmlns="http://schemas.openxmlformats.org/spreadsheetml/2006/main" id="24" name="Tabela25" displayName="Tabela25" ref="A65:F67" totalsRowShown="0" headerRowDxfId="102" dataDxfId="101">
  <autoFilter ref="A65:F67"/>
  <tableColumns count="6">
    <tableColumn id="1" name="Tecnologia da Informação e Tecnologia da Informação e Comunicação  (R$ milhões)" dataDxfId="100"/>
    <tableColumn id="2" name="Variável" dataDxfId="99"/>
    <tableColumn id="3" name="2012" dataDxfId="98"/>
    <tableColumn id="4" name="2013" dataDxfId="97"/>
    <tableColumn id="5" name="2014" dataDxfId="96"/>
    <tableColumn id="6" name="2015" dataDxfId="95"/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id="25" name="Tabela26" displayName="Tabela26" ref="A70:F72" totalsRowShown="0" headerRowDxfId="94" dataDxfId="93">
  <autoFilter ref="A70:F72"/>
  <tableColumns count="6">
    <tableColumn id="1" name="Terceirização  (R$ milhões)" dataDxfId="92"/>
    <tableColumn id="2" name="Variável" dataDxfId="91"/>
    <tableColumn id="3" name="2012" dataDxfId="90"/>
    <tableColumn id="4" name="2013" dataDxfId="89"/>
    <tableColumn id="5" name="2014" dataDxfId="88"/>
    <tableColumn id="6" name="2015" dataDxfId="87"/>
  </tableColumns>
  <tableStyleInfo name="TableStyleMedium14" showFirstColumn="0" showLastColumn="0" showRowStripes="1" showColumnStripes="0"/>
</table>
</file>

<file path=xl/tables/table8.xml><?xml version="1.0" encoding="utf-8"?>
<table xmlns="http://schemas.openxmlformats.org/spreadsheetml/2006/main" id="26" name="Tabela27" displayName="Tabela27" ref="A76:F80" totalsRowShown="0" headerRowDxfId="86" dataDxfId="85">
  <autoFilter ref="A76:F80"/>
  <tableColumns count="6">
    <tableColumn id="1" name="Orçamento LOA (Dotação Inicial)  (R$ milhões)" dataDxfId="84"/>
    <tableColumn id="2" name="Orçamento LOA (Dotação Inicial)  (R$ milhões)2" dataDxfId="83"/>
    <tableColumn id="3" name="2012" dataDxfId="82"/>
    <tableColumn id="4" name="2013" dataDxfId="81"/>
    <tableColumn id="5" name="2014" dataDxfId="80"/>
    <tableColumn id="6" name="2015" dataDxfId="79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28" name="Tabela29" displayName="Tabela29" ref="A84:E86" totalsRowShown="0" headerRowDxfId="78" dataDxfId="76" headerRowBorderDxfId="77">
  <autoFilter ref="A84:E86"/>
  <tableColumns count="5">
    <tableColumn id="1" name="Despesas com água e esgoto  (R$ milhões)" dataDxfId="75"/>
    <tableColumn id="2" name="2012" dataDxfId="74"/>
    <tableColumn id="3" name="2013" dataDxfId="73"/>
    <tableColumn id="4" name="2014" dataDxfId="72"/>
    <tableColumn id="5" name="2015" dataDxfId="71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5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18.xml"/><Relationship Id="rId4" Type="http://schemas.openxmlformats.org/officeDocument/2006/relationships/ctrlProp" Target="../ctrlProps/ctrlProp16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1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8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9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0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1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94"/>
  <sheetViews>
    <sheetView showGridLines="0" showRowColHeaders="0" tabSelected="1" topLeftCell="J1" zoomScale="90" zoomScaleNormal="90" workbookViewId="0">
      <selection activeCell="K16" sqref="K16"/>
    </sheetView>
  </sheetViews>
  <sheetFormatPr defaultRowHeight="15"/>
  <cols>
    <col min="1" max="1" width="32.42578125" style="193" hidden="1" customWidth="1"/>
    <col min="2" max="8" width="6.7109375" style="193" hidden="1" customWidth="1"/>
    <col min="9" max="9" width="3.140625" style="193" hidden="1" customWidth="1"/>
    <col min="10" max="14" width="9.140625" style="199"/>
    <col min="15" max="15" width="9.140625" style="199" customWidth="1"/>
    <col min="16" max="18" width="9.140625" style="199"/>
    <col min="19" max="19" width="12.42578125" style="199" customWidth="1"/>
    <col min="20" max="24" width="9.140625" style="199"/>
    <col min="25" max="25" width="9.140625" style="199" customWidth="1"/>
    <col min="26" max="26" width="9.140625" style="199"/>
    <col min="27" max="27" width="9.140625" style="199" customWidth="1"/>
    <col min="28" max="16384" width="9.140625" style="199"/>
  </cols>
  <sheetData>
    <row r="1" spans="1:28" ht="33.75" customHeight="1"/>
    <row r="2" spans="1:28" ht="33.75" customHeight="1">
      <c r="O2" s="204" t="s">
        <v>325</v>
      </c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</row>
    <row r="3" spans="1:28" ht="16.5" customHeight="1">
      <c r="K3" s="200" t="s">
        <v>287</v>
      </c>
      <c r="L3" s="200"/>
      <c r="M3" s="200"/>
      <c r="N3" s="200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</row>
    <row r="4" spans="1:28" ht="15" customHeight="1">
      <c r="A4" s="194" t="s">
        <v>260</v>
      </c>
      <c r="B4" s="194">
        <v>2012</v>
      </c>
      <c r="C4" s="194">
        <v>2013</v>
      </c>
      <c r="D4" s="194">
        <v>2014</v>
      </c>
      <c r="E4" s="194">
        <v>2015</v>
      </c>
      <c r="F4" s="194" t="s">
        <v>339</v>
      </c>
      <c r="K4" s="200" t="s">
        <v>288</v>
      </c>
      <c r="L4" s="200"/>
      <c r="M4" s="200"/>
      <c r="N4" s="200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</row>
    <row r="5" spans="1:28">
      <c r="A5" s="195" t="s">
        <v>326</v>
      </c>
      <c r="B5" s="195">
        <v>9</v>
      </c>
      <c r="C5" s="195">
        <v>22</v>
      </c>
      <c r="D5" s="195">
        <v>16</v>
      </c>
      <c r="E5" s="195">
        <v>16</v>
      </c>
      <c r="F5" s="195">
        <v>15</v>
      </c>
      <c r="K5" s="200" t="s">
        <v>289</v>
      </c>
      <c r="L5" s="200"/>
      <c r="M5" s="200"/>
      <c r="N5" s="200"/>
      <c r="O5" s="200"/>
    </row>
    <row r="6" spans="1:28">
      <c r="A6" s="195" t="s">
        <v>327</v>
      </c>
      <c r="B6" s="195">
        <v>378</v>
      </c>
      <c r="C6" s="195">
        <v>351</v>
      </c>
      <c r="D6" s="195">
        <v>311</v>
      </c>
      <c r="E6" s="195">
        <v>265</v>
      </c>
      <c r="F6" s="195">
        <v>242</v>
      </c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</row>
    <row r="7" spans="1:28">
      <c r="A7" s="195" t="s">
        <v>328</v>
      </c>
      <c r="B7" s="195">
        <v>1588</v>
      </c>
      <c r="C7" s="195">
        <v>1608</v>
      </c>
      <c r="D7" s="195">
        <v>1639</v>
      </c>
      <c r="E7" s="195">
        <v>1688</v>
      </c>
      <c r="F7" s="195">
        <v>1647</v>
      </c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</row>
    <row r="8" spans="1:28">
      <c r="A8" s="195" t="s">
        <v>329</v>
      </c>
      <c r="B8" s="195">
        <v>380</v>
      </c>
      <c r="C8" s="195">
        <v>410</v>
      </c>
      <c r="D8" s="195">
        <v>357</v>
      </c>
      <c r="E8" s="195">
        <v>391</v>
      </c>
      <c r="F8" s="195">
        <v>416</v>
      </c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</row>
    <row r="9" spans="1:28">
      <c r="A9" s="195" t="s">
        <v>330</v>
      </c>
      <c r="B9" s="195">
        <v>166</v>
      </c>
      <c r="C9" s="195">
        <v>166</v>
      </c>
      <c r="D9" s="195">
        <v>96</v>
      </c>
      <c r="E9" s="195">
        <v>98</v>
      </c>
      <c r="F9" s="195">
        <v>130</v>
      </c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</row>
    <row r="10" spans="1:28">
      <c r="A10" s="195" t="s">
        <v>331</v>
      </c>
      <c r="B10" s="195">
        <v>226</v>
      </c>
      <c r="C10" s="195">
        <v>331</v>
      </c>
      <c r="D10" s="195">
        <v>446</v>
      </c>
      <c r="E10" s="195">
        <v>486</v>
      </c>
      <c r="F10" s="195">
        <v>301</v>
      </c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</row>
    <row r="11" spans="1:28">
      <c r="A11" s="195" t="s">
        <v>332</v>
      </c>
      <c r="B11" s="195">
        <v>84</v>
      </c>
      <c r="C11" s="195">
        <v>80</v>
      </c>
      <c r="D11" s="195">
        <v>50</v>
      </c>
      <c r="E11" s="195">
        <v>17</v>
      </c>
      <c r="F11" s="195">
        <v>12</v>
      </c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</row>
    <row r="12" spans="1:28">
      <c r="A12" s="195" t="s">
        <v>333</v>
      </c>
      <c r="B12" s="195">
        <v>49</v>
      </c>
      <c r="C12" s="195">
        <v>62</v>
      </c>
      <c r="D12" s="195">
        <v>74</v>
      </c>
      <c r="E12" s="195">
        <v>68</v>
      </c>
      <c r="F12" s="195">
        <v>50</v>
      </c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</row>
    <row r="13" spans="1:28">
      <c r="A13" s="195" t="s">
        <v>334</v>
      </c>
      <c r="B13" s="195">
        <v>44</v>
      </c>
      <c r="C13" s="195">
        <v>40</v>
      </c>
      <c r="D13" s="195">
        <v>40</v>
      </c>
      <c r="E13" s="195">
        <v>37</v>
      </c>
      <c r="F13" s="195">
        <v>37</v>
      </c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</row>
    <row r="14" spans="1:28">
      <c r="A14" s="195" t="s">
        <v>335</v>
      </c>
      <c r="B14" s="195">
        <v>116</v>
      </c>
      <c r="C14" s="195">
        <v>109</v>
      </c>
      <c r="D14" s="195">
        <v>95</v>
      </c>
      <c r="E14" s="195">
        <v>92</v>
      </c>
      <c r="F14" s="195">
        <v>91</v>
      </c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</row>
    <row r="15" spans="1:28">
      <c r="A15" s="195" t="s">
        <v>336</v>
      </c>
      <c r="B15" s="195">
        <v>501</v>
      </c>
      <c r="C15" s="195">
        <v>487</v>
      </c>
      <c r="D15" s="195">
        <v>511</v>
      </c>
      <c r="E15" s="195">
        <v>486</v>
      </c>
      <c r="F15" s="195">
        <v>468</v>
      </c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</row>
    <row r="16" spans="1:28">
      <c r="A16" s="195" t="s">
        <v>337</v>
      </c>
      <c r="B16" s="195">
        <v>1051</v>
      </c>
      <c r="C16" s="195">
        <v>1012</v>
      </c>
      <c r="D16" s="195">
        <v>1227</v>
      </c>
      <c r="E16" s="195">
        <v>1320</v>
      </c>
      <c r="F16" s="195">
        <v>1324</v>
      </c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</row>
    <row r="17" spans="1:29">
      <c r="A17" s="195" t="s">
        <v>338</v>
      </c>
      <c r="B17" s="195">
        <v>1058</v>
      </c>
      <c r="C17" s="195">
        <v>1048</v>
      </c>
      <c r="D17" s="195">
        <v>1128</v>
      </c>
      <c r="E17" s="195">
        <v>1176</v>
      </c>
      <c r="F17" s="195">
        <v>1218</v>
      </c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</row>
    <row r="18" spans="1:29">
      <c r="A18" s="197" t="s">
        <v>261</v>
      </c>
      <c r="B18" s="195">
        <v>11</v>
      </c>
      <c r="C18" s="195">
        <v>12</v>
      </c>
      <c r="D18" s="195">
        <v>10</v>
      </c>
      <c r="E18" s="195">
        <v>8</v>
      </c>
      <c r="F18" s="195">
        <v>9</v>
      </c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</row>
    <row r="19" spans="1:29">
      <c r="A19" s="195" t="s">
        <v>340</v>
      </c>
      <c r="B19" s="195">
        <v>1343</v>
      </c>
      <c r="C19" s="195">
        <v>1567</v>
      </c>
      <c r="D19" s="195">
        <v>1428</v>
      </c>
      <c r="E19" s="195">
        <v>1335</v>
      </c>
      <c r="F19" s="195">
        <v>1117</v>
      </c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8"/>
      <c r="AA19" s="198"/>
      <c r="AB19" s="198"/>
      <c r="AC19" s="202"/>
    </row>
    <row r="20" spans="1:29">
      <c r="A20" s="195" t="s">
        <v>341</v>
      </c>
      <c r="B20" s="195">
        <v>251</v>
      </c>
      <c r="C20" s="195">
        <v>265</v>
      </c>
      <c r="D20" s="195">
        <v>388</v>
      </c>
      <c r="E20" s="195">
        <v>408</v>
      </c>
      <c r="F20" s="195">
        <v>314</v>
      </c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8"/>
      <c r="AA20" s="198"/>
      <c r="AB20" s="198"/>
      <c r="AC20" s="202"/>
    </row>
    <row r="21" spans="1:29"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</row>
    <row r="22" spans="1:29"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</row>
    <row r="23" spans="1:29"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</row>
    <row r="24" spans="1:29">
      <c r="A24" s="194" t="s">
        <v>260</v>
      </c>
      <c r="B24" s="194">
        <v>2012</v>
      </c>
      <c r="C24" s="194">
        <v>2013</v>
      </c>
      <c r="D24" s="194">
        <v>2014</v>
      </c>
      <c r="E24" s="194">
        <v>2015</v>
      </c>
      <c r="F24" s="194" t="s">
        <v>342</v>
      </c>
      <c r="G24" s="195" t="s">
        <v>189</v>
      </c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</row>
    <row r="25" spans="1:29">
      <c r="A25" s="195" t="str">
        <f t="shared" ref="A25:F25" si="0">INDEX($A$5:$F$20,$G25,MATCH(A$24,$A$4:$F$4,0))</f>
        <v>Adm. Staff - Interns</v>
      </c>
      <c r="B25" s="195">
        <f t="shared" si="0"/>
        <v>1343</v>
      </c>
      <c r="C25" s="195">
        <f t="shared" si="0"/>
        <v>1567</v>
      </c>
      <c r="D25" s="195">
        <f t="shared" si="0"/>
        <v>1428</v>
      </c>
      <c r="E25" s="195">
        <f t="shared" si="0"/>
        <v>1335</v>
      </c>
      <c r="F25" s="195" t="e">
        <f t="shared" si="0"/>
        <v>#N/A</v>
      </c>
      <c r="G25" s="195">
        <v>15</v>
      </c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</row>
    <row r="26" spans="1:29"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</row>
    <row r="27" spans="1:29"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</row>
    <row r="28" spans="1:29"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</row>
    <row r="29" spans="1:29"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</row>
    <row r="30" spans="1:29"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</row>
    <row r="31" spans="1:29"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</row>
    <row r="32" spans="1:29"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</row>
    <row r="33" spans="2:28"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</row>
    <row r="34" spans="2:28"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</row>
    <row r="35" spans="2:28"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</row>
    <row r="36" spans="2:28"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</row>
    <row r="37" spans="2:28"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</row>
    <row r="38" spans="2:28"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</row>
    <row r="39" spans="2:28"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</row>
    <row r="40" spans="2:28"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</row>
    <row r="41" spans="2:28"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</row>
    <row r="42" spans="2:28"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</row>
    <row r="43" spans="2:28"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</row>
    <row r="44" spans="2:28"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</row>
    <row r="45" spans="2:28"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</row>
    <row r="46" spans="2:28"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</row>
    <row r="47" spans="2:28">
      <c r="B47" s="196" t="s">
        <v>262</v>
      </c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</row>
    <row r="48" spans="2:28"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</row>
    <row r="49" spans="11:28"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</row>
    <row r="50" spans="11:28"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</row>
    <row r="51" spans="11:28"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</row>
    <row r="52" spans="11:28"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</row>
    <row r="53" spans="11:28"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</row>
    <row r="54" spans="11:28"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</row>
    <row r="55" spans="11:28">
      <c r="K55" s="193"/>
      <c r="L55" s="193"/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3"/>
      <c r="Y55" s="193"/>
      <c r="Z55" s="193"/>
      <c r="AA55" s="193"/>
      <c r="AB55" s="193"/>
    </row>
    <row r="56" spans="11:28"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</row>
    <row r="57" spans="11:28"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</row>
    <row r="58" spans="11:28"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</row>
    <row r="59" spans="11:28"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</row>
    <row r="60" spans="11:28"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</row>
    <row r="61" spans="11:28"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3"/>
    </row>
    <row r="62" spans="11:28"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</row>
    <row r="63" spans="11:28"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</row>
    <row r="64" spans="11:28"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</row>
    <row r="65" spans="11:28"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193"/>
      <c r="AA65" s="193"/>
      <c r="AB65" s="193"/>
    </row>
    <row r="66" spans="11:28"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3"/>
      <c r="AA66" s="193"/>
      <c r="AB66" s="193"/>
    </row>
    <row r="67" spans="11:28"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  <c r="Y67" s="193"/>
      <c r="Z67" s="193"/>
      <c r="AA67" s="193"/>
      <c r="AB67" s="193"/>
    </row>
    <row r="68" spans="11:28"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3"/>
    </row>
    <row r="69" spans="11:28"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93"/>
      <c r="W69" s="193"/>
      <c r="X69" s="193"/>
      <c r="Y69" s="193"/>
      <c r="Z69" s="193"/>
      <c r="AA69" s="193"/>
      <c r="AB69" s="193"/>
    </row>
    <row r="70" spans="11:28">
      <c r="K70" s="193"/>
      <c r="L70" s="193"/>
      <c r="M70" s="193"/>
      <c r="N70" s="193"/>
      <c r="O70" s="193"/>
      <c r="P70" s="193"/>
      <c r="Q70" s="193"/>
      <c r="R70" s="193"/>
      <c r="S70" s="193"/>
      <c r="T70" s="193"/>
      <c r="U70" s="193"/>
      <c r="V70" s="193"/>
      <c r="W70" s="193"/>
      <c r="X70" s="193"/>
      <c r="Y70" s="193"/>
      <c r="Z70" s="193"/>
      <c r="AA70" s="193"/>
      <c r="AB70" s="193"/>
    </row>
    <row r="71" spans="11:28">
      <c r="K71" s="193"/>
      <c r="L71" s="193"/>
      <c r="M71" s="193"/>
      <c r="N71" s="193"/>
      <c r="O71" s="193"/>
      <c r="P71" s="193"/>
      <c r="Q71" s="193"/>
      <c r="R71" s="193"/>
      <c r="S71" s="193"/>
      <c r="T71" s="193"/>
      <c r="U71" s="193"/>
      <c r="V71" s="193"/>
      <c r="W71" s="193"/>
      <c r="X71" s="193"/>
      <c r="Y71" s="193"/>
      <c r="Z71" s="193"/>
      <c r="AA71" s="193"/>
      <c r="AB71" s="193"/>
    </row>
    <row r="72" spans="11:28"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93"/>
      <c r="W72" s="193"/>
      <c r="X72" s="193"/>
      <c r="Y72" s="193"/>
      <c r="Z72" s="193"/>
      <c r="AA72" s="193"/>
      <c r="AB72" s="193"/>
    </row>
    <row r="73" spans="11:28">
      <c r="K73" s="193"/>
      <c r="L73" s="193"/>
      <c r="M73" s="193"/>
      <c r="N73" s="193"/>
      <c r="O73" s="193"/>
      <c r="P73" s="193"/>
      <c r="Q73" s="193"/>
      <c r="R73" s="193"/>
      <c r="S73" s="193"/>
      <c r="T73" s="193"/>
      <c r="U73" s="193"/>
      <c r="V73" s="193"/>
      <c r="W73" s="193"/>
      <c r="X73" s="193"/>
      <c r="Y73" s="193"/>
      <c r="Z73" s="193"/>
      <c r="AA73" s="193"/>
      <c r="AB73" s="193"/>
    </row>
    <row r="74" spans="11:28"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Z74" s="193"/>
      <c r="AA74" s="193"/>
      <c r="AB74" s="193"/>
    </row>
    <row r="75" spans="11:28"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  <c r="V75" s="193"/>
      <c r="W75" s="193"/>
      <c r="X75" s="193"/>
      <c r="Y75" s="193"/>
      <c r="Z75" s="193"/>
      <c r="AA75" s="193"/>
      <c r="AB75" s="193"/>
    </row>
    <row r="76" spans="11:28"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93"/>
      <c r="W76" s="193"/>
      <c r="X76" s="193"/>
      <c r="Y76" s="193"/>
      <c r="Z76" s="193"/>
      <c r="AA76" s="193"/>
      <c r="AB76" s="193"/>
    </row>
    <row r="77" spans="11:28"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93"/>
      <c r="W77" s="193"/>
      <c r="X77" s="193"/>
      <c r="Y77" s="193"/>
      <c r="Z77" s="193"/>
      <c r="AA77" s="193"/>
      <c r="AB77" s="193"/>
    </row>
    <row r="78" spans="11:28"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</row>
    <row r="79" spans="11:28">
      <c r="K79" s="193"/>
      <c r="L79" s="193"/>
      <c r="M79" s="193"/>
      <c r="N79" s="193"/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3"/>
      <c r="Z79" s="193"/>
      <c r="AA79" s="193"/>
      <c r="AB79" s="193"/>
    </row>
    <row r="80" spans="11:28"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</row>
    <row r="81" spans="11:28">
      <c r="K81" s="193"/>
      <c r="L81" s="193"/>
      <c r="M81" s="193"/>
      <c r="N81" s="193"/>
      <c r="O81" s="193"/>
      <c r="P81" s="193"/>
      <c r="Q81" s="193"/>
      <c r="R81" s="193"/>
      <c r="S81" s="193"/>
      <c r="T81" s="193"/>
      <c r="U81" s="193"/>
      <c r="V81" s="193"/>
      <c r="W81" s="193"/>
      <c r="X81" s="193"/>
      <c r="Y81" s="193"/>
      <c r="Z81" s="193"/>
      <c r="AA81" s="193"/>
      <c r="AB81" s="193"/>
    </row>
    <row r="82" spans="11:28">
      <c r="K82" s="193"/>
      <c r="L82" s="193"/>
      <c r="M82" s="193"/>
      <c r="N82" s="193"/>
      <c r="O82" s="193"/>
      <c r="P82" s="193"/>
      <c r="Q82" s="193"/>
      <c r="R82" s="193"/>
      <c r="S82" s="193"/>
      <c r="T82" s="193"/>
      <c r="U82" s="193"/>
      <c r="V82" s="193"/>
      <c r="W82" s="193"/>
      <c r="X82" s="193"/>
      <c r="Y82" s="193"/>
      <c r="Z82" s="193"/>
      <c r="AA82" s="193"/>
      <c r="AB82" s="193"/>
    </row>
    <row r="83" spans="11:28">
      <c r="K83" s="193"/>
      <c r="L83" s="193"/>
      <c r="M83" s="193"/>
      <c r="N83" s="193"/>
      <c r="O83" s="193"/>
      <c r="P83" s="193"/>
      <c r="Q83" s="193"/>
      <c r="R83" s="193"/>
      <c r="S83" s="193"/>
      <c r="T83" s="193"/>
      <c r="U83" s="193"/>
      <c r="V83" s="193"/>
      <c r="W83" s="193"/>
      <c r="X83" s="193"/>
      <c r="Y83" s="193"/>
      <c r="Z83" s="193"/>
      <c r="AA83" s="193"/>
      <c r="AB83" s="193"/>
    </row>
    <row r="84" spans="11:28">
      <c r="K84" s="193"/>
      <c r="L84" s="193"/>
      <c r="M84" s="193"/>
      <c r="N84" s="193"/>
      <c r="O84" s="193"/>
      <c r="P84" s="193"/>
      <c r="Q84" s="193"/>
      <c r="R84" s="193"/>
      <c r="S84" s="193"/>
      <c r="T84" s="193"/>
      <c r="U84" s="193"/>
      <c r="V84" s="193"/>
      <c r="W84" s="193"/>
      <c r="X84" s="193"/>
      <c r="Y84" s="193"/>
      <c r="Z84" s="193"/>
      <c r="AA84" s="193"/>
      <c r="AB84" s="193"/>
    </row>
    <row r="85" spans="11:28">
      <c r="K85" s="193"/>
      <c r="L85" s="193"/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</row>
    <row r="86" spans="11:28">
      <c r="K86" s="193"/>
      <c r="L86" s="193"/>
      <c r="M86" s="193"/>
      <c r="N86" s="193"/>
      <c r="O86" s="193"/>
      <c r="P86" s="193"/>
      <c r="Q86" s="193"/>
      <c r="R86" s="193"/>
      <c r="S86" s="193"/>
      <c r="T86" s="193"/>
      <c r="U86" s="193"/>
      <c r="V86" s="193"/>
      <c r="W86" s="193"/>
      <c r="X86" s="193"/>
      <c r="Y86" s="193"/>
      <c r="Z86" s="193"/>
      <c r="AA86" s="193"/>
      <c r="AB86" s="193"/>
    </row>
    <row r="87" spans="11:28">
      <c r="K87" s="193"/>
      <c r="L87" s="193"/>
      <c r="M87" s="193"/>
      <c r="N87" s="193"/>
      <c r="O87" s="193"/>
      <c r="P87" s="193"/>
      <c r="Q87" s="193"/>
      <c r="R87" s="193"/>
      <c r="S87" s="193"/>
      <c r="T87" s="193"/>
      <c r="U87" s="193"/>
      <c r="V87" s="193"/>
      <c r="W87" s="193"/>
      <c r="X87" s="193"/>
      <c r="Y87" s="193"/>
      <c r="Z87" s="193"/>
      <c r="AA87" s="193"/>
      <c r="AB87" s="193"/>
    </row>
    <row r="88" spans="11:28">
      <c r="K88" s="193"/>
      <c r="L88" s="193"/>
      <c r="M88" s="193"/>
      <c r="N88" s="193"/>
      <c r="O88" s="193"/>
      <c r="P88" s="193"/>
      <c r="Q88" s="193"/>
      <c r="R88" s="193"/>
      <c r="S88" s="193"/>
      <c r="T88" s="193"/>
      <c r="U88" s="193"/>
      <c r="V88" s="193"/>
      <c r="W88" s="193"/>
      <c r="X88" s="193"/>
      <c r="Y88" s="193"/>
      <c r="Z88" s="193"/>
      <c r="AA88" s="193"/>
      <c r="AB88" s="193"/>
    </row>
    <row r="89" spans="11:28">
      <c r="K89" s="193"/>
      <c r="L89" s="193"/>
      <c r="M89" s="193"/>
      <c r="N89" s="193"/>
      <c r="O89" s="193"/>
      <c r="P89" s="193"/>
      <c r="Q89" s="193"/>
      <c r="R89" s="193"/>
      <c r="S89" s="193"/>
      <c r="T89" s="193"/>
      <c r="U89" s="193"/>
      <c r="V89" s="193"/>
      <c r="W89" s="193"/>
      <c r="X89" s="193"/>
      <c r="Y89" s="193"/>
      <c r="Z89" s="193"/>
      <c r="AA89" s="193"/>
      <c r="AB89" s="193"/>
    </row>
    <row r="90" spans="11:28">
      <c r="K90" s="193"/>
      <c r="L90" s="193"/>
      <c r="M90" s="193"/>
      <c r="N90" s="193"/>
      <c r="O90" s="193"/>
      <c r="P90" s="193"/>
      <c r="Q90" s="193"/>
      <c r="R90" s="193"/>
      <c r="S90" s="193"/>
      <c r="T90" s="193"/>
      <c r="U90" s="193"/>
      <c r="V90" s="193"/>
      <c r="W90" s="193"/>
      <c r="X90" s="193"/>
      <c r="Y90" s="193"/>
      <c r="Z90" s="193"/>
      <c r="AA90" s="193"/>
      <c r="AB90" s="193"/>
    </row>
    <row r="91" spans="11:28">
      <c r="K91" s="193"/>
      <c r="L91" s="193"/>
      <c r="M91" s="193"/>
      <c r="N91" s="193"/>
      <c r="O91" s="193"/>
      <c r="P91" s="193"/>
      <c r="Q91" s="193"/>
      <c r="R91" s="193"/>
      <c r="S91" s="193"/>
      <c r="T91" s="193"/>
      <c r="U91" s="193"/>
      <c r="V91" s="193"/>
      <c r="W91" s="193"/>
      <c r="X91" s="193"/>
      <c r="Y91" s="193"/>
      <c r="Z91" s="193"/>
      <c r="AA91" s="193"/>
      <c r="AB91" s="193"/>
    </row>
    <row r="92" spans="11:28">
      <c r="K92" s="193"/>
      <c r="L92" s="193"/>
      <c r="M92" s="193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3"/>
      <c r="Z92" s="193"/>
      <c r="AA92" s="193"/>
      <c r="AB92" s="193"/>
    </row>
    <row r="93" spans="11:28">
      <c r="K93" s="193"/>
      <c r="L93" s="193"/>
      <c r="M93" s="193"/>
      <c r="N93" s="193"/>
      <c r="O93" s="193"/>
      <c r="P93" s="193"/>
      <c r="Q93" s="193"/>
      <c r="R93" s="193"/>
      <c r="S93" s="193"/>
      <c r="T93" s="193"/>
      <c r="U93" s="193"/>
      <c r="V93" s="193"/>
      <c r="W93" s="193"/>
      <c r="X93" s="193"/>
      <c r="Y93" s="193"/>
      <c r="Z93" s="193"/>
      <c r="AA93" s="193"/>
      <c r="AB93" s="193"/>
    </row>
    <row r="94" spans="11:28"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3"/>
      <c r="Z94" s="193"/>
      <c r="AA94" s="193"/>
      <c r="AB94" s="193"/>
    </row>
    <row r="95" spans="11:28">
      <c r="K95" s="193"/>
      <c r="L95" s="193"/>
      <c r="M95" s="193"/>
      <c r="N95" s="193"/>
      <c r="O95" s="193"/>
      <c r="P95" s="193"/>
      <c r="Q95" s="193"/>
      <c r="R95" s="193"/>
      <c r="S95" s="193"/>
      <c r="T95" s="193"/>
      <c r="U95" s="193"/>
      <c r="V95" s="193"/>
      <c r="W95" s="193"/>
      <c r="X95" s="193"/>
      <c r="Y95" s="193"/>
      <c r="Z95" s="193"/>
      <c r="AA95" s="193"/>
      <c r="AB95" s="193"/>
    </row>
    <row r="96" spans="11:28"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93"/>
      <c r="Y96" s="193"/>
      <c r="Z96" s="193"/>
      <c r="AA96" s="193"/>
      <c r="AB96" s="193"/>
    </row>
    <row r="97" spans="11:31">
      <c r="K97" s="193"/>
      <c r="L97" s="193"/>
      <c r="M97" s="193"/>
      <c r="N97" s="193"/>
      <c r="O97" s="193"/>
      <c r="P97" s="193"/>
      <c r="Q97" s="193"/>
      <c r="R97" s="193"/>
      <c r="S97" s="193"/>
      <c r="T97" s="193"/>
      <c r="U97" s="193"/>
      <c r="V97" s="193"/>
      <c r="W97" s="193"/>
      <c r="X97" s="193"/>
      <c r="Y97" s="193"/>
      <c r="Z97" s="193"/>
      <c r="AA97" s="193"/>
      <c r="AB97" s="193"/>
    </row>
    <row r="98" spans="11:31">
      <c r="K98" s="193"/>
      <c r="L98" s="193"/>
      <c r="M98" s="193"/>
      <c r="N98" s="193"/>
      <c r="O98" s="193"/>
      <c r="P98" s="193"/>
      <c r="Q98" s="193"/>
      <c r="R98" s="193"/>
      <c r="S98" s="193"/>
      <c r="T98" s="193"/>
      <c r="U98" s="193"/>
      <c r="V98" s="193"/>
      <c r="W98" s="193"/>
      <c r="X98" s="193"/>
      <c r="Y98" s="193"/>
      <c r="Z98" s="193"/>
      <c r="AA98" s="193"/>
      <c r="AB98" s="193"/>
    </row>
    <row r="99" spans="11:31">
      <c r="K99" s="193"/>
      <c r="L99" s="193"/>
      <c r="M99" s="193"/>
      <c r="N99" s="193"/>
      <c r="O99" s="193"/>
      <c r="P99" s="193"/>
      <c r="Q99" s="193"/>
      <c r="R99" s="193"/>
      <c r="S99" s="193"/>
      <c r="T99" s="193"/>
      <c r="U99" s="193"/>
      <c r="V99" s="193"/>
      <c r="W99" s="193"/>
      <c r="X99" s="193"/>
      <c r="Y99" s="193"/>
      <c r="Z99" s="193"/>
      <c r="AA99" s="193"/>
      <c r="AB99" s="193"/>
    </row>
    <row r="100" spans="11:31">
      <c r="K100" s="193"/>
      <c r="L100" s="193"/>
      <c r="M100" s="193"/>
      <c r="N100" s="193"/>
      <c r="O100" s="193"/>
      <c r="P100" s="193"/>
      <c r="Q100" s="193"/>
      <c r="R100" s="193"/>
      <c r="S100" s="193"/>
      <c r="T100" s="193"/>
      <c r="U100" s="193"/>
      <c r="V100" s="193"/>
      <c r="W100" s="193"/>
      <c r="X100" s="193"/>
      <c r="Y100" s="193"/>
      <c r="Z100" s="193"/>
      <c r="AA100" s="193"/>
      <c r="AB100" s="193"/>
    </row>
    <row r="101" spans="11:31">
      <c r="K101" s="193"/>
      <c r="L101" s="193"/>
      <c r="M101" s="193"/>
      <c r="N101" s="193"/>
      <c r="O101" s="193"/>
      <c r="P101" s="193"/>
      <c r="Q101" s="193"/>
      <c r="R101" s="193"/>
      <c r="S101" s="193"/>
      <c r="T101" s="193"/>
      <c r="U101" s="193"/>
      <c r="V101" s="193"/>
      <c r="W101" s="193"/>
      <c r="X101" s="193"/>
      <c r="Y101" s="193"/>
      <c r="Z101" s="193"/>
      <c r="AA101" s="193"/>
      <c r="AB101" s="193"/>
    </row>
    <row r="102" spans="11:31">
      <c r="K102" s="193"/>
      <c r="L102" s="193"/>
      <c r="M102" s="193"/>
      <c r="N102" s="193"/>
      <c r="O102" s="193"/>
      <c r="P102" s="193"/>
      <c r="Q102" s="193"/>
      <c r="R102" s="193"/>
      <c r="S102" s="193"/>
      <c r="T102" s="193"/>
      <c r="U102" s="193"/>
      <c r="V102" s="193"/>
      <c r="W102" s="193"/>
      <c r="X102" s="193"/>
      <c r="Y102" s="193"/>
      <c r="Z102" s="193"/>
      <c r="AA102" s="193"/>
      <c r="AB102" s="193"/>
      <c r="AE102" s="203"/>
    </row>
    <row r="103" spans="11:31">
      <c r="K103" s="193"/>
      <c r="L103" s="193"/>
      <c r="M103" s="193"/>
      <c r="N103" s="193"/>
      <c r="O103" s="193"/>
      <c r="P103" s="193"/>
      <c r="Q103" s="193"/>
      <c r="R103" s="193"/>
      <c r="S103" s="193"/>
      <c r="T103" s="193"/>
      <c r="U103" s="193"/>
      <c r="V103" s="193"/>
      <c r="W103" s="193"/>
      <c r="X103" s="193"/>
      <c r="Y103" s="193"/>
      <c r="Z103" s="193"/>
      <c r="AA103" s="193"/>
      <c r="AB103" s="193"/>
    </row>
    <row r="104" spans="11:31">
      <c r="K104" s="193"/>
      <c r="L104" s="193"/>
      <c r="M104" s="193"/>
      <c r="N104" s="193"/>
      <c r="O104" s="193"/>
      <c r="P104" s="193"/>
      <c r="Q104" s="193"/>
      <c r="R104" s="193"/>
      <c r="S104" s="193"/>
      <c r="T104" s="193"/>
      <c r="U104" s="193"/>
      <c r="V104" s="193"/>
      <c r="W104" s="193"/>
      <c r="X104" s="193"/>
      <c r="Y104" s="193"/>
      <c r="Z104" s="193"/>
      <c r="AA104" s="193"/>
      <c r="AB104" s="193"/>
    </row>
    <row r="105" spans="11:31">
      <c r="K105" s="193"/>
      <c r="L105" s="193"/>
      <c r="M105" s="193"/>
      <c r="N105" s="193"/>
      <c r="O105" s="193"/>
      <c r="P105" s="193"/>
      <c r="Q105" s="193"/>
      <c r="R105" s="193"/>
      <c r="S105" s="193"/>
      <c r="T105" s="193"/>
      <c r="U105" s="193"/>
      <c r="V105" s="193"/>
      <c r="W105" s="193"/>
      <c r="X105" s="193"/>
      <c r="Y105" s="193"/>
      <c r="Z105" s="193"/>
      <c r="AA105" s="193"/>
      <c r="AB105" s="193"/>
    </row>
    <row r="106" spans="11:31">
      <c r="K106" s="193"/>
      <c r="L106" s="193"/>
      <c r="M106" s="193"/>
      <c r="N106" s="193"/>
      <c r="O106" s="193"/>
      <c r="P106" s="193"/>
      <c r="Q106" s="193"/>
      <c r="R106" s="193"/>
      <c r="S106" s="193"/>
      <c r="T106" s="193"/>
      <c r="U106" s="193"/>
      <c r="V106" s="193"/>
      <c r="W106" s="193"/>
      <c r="X106" s="193"/>
      <c r="Y106" s="193"/>
      <c r="Z106" s="193"/>
      <c r="AA106" s="193"/>
      <c r="AB106" s="193"/>
    </row>
    <row r="107" spans="11:31">
      <c r="K107" s="193"/>
      <c r="L107" s="193"/>
      <c r="M107" s="193"/>
      <c r="N107" s="193"/>
      <c r="O107" s="193"/>
      <c r="P107" s="193"/>
      <c r="Q107" s="193"/>
      <c r="R107" s="193"/>
      <c r="S107" s="193"/>
      <c r="T107" s="193"/>
      <c r="U107" s="193"/>
      <c r="V107" s="193"/>
      <c r="W107" s="193"/>
      <c r="X107" s="193"/>
      <c r="Y107" s="193"/>
      <c r="Z107" s="193"/>
      <c r="AA107" s="193"/>
      <c r="AB107" s="193"/>
    </row>
    <row r="108" spans="11:31"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Z108" s="193"/>
      <c r="AA108" s="193"/>
      <c r="AB108" s="193"/>
    </row>
    <row r="109" spans="11:31">
      <c r="K109" s="193"/>
      <c r="L109" s="193"/>
      <c r="M109" s="193"/>
      <c r="N109" s="193"/>
      <c r="O109" s="193"/>
      <c r="P109" s="193"/>
      <c r="Q109" s="193"/>
      <c r="R109" s="193"/>
      <c r="S109" s="193"/>
      <c r="T109" s="193"/>
      <c r="U109" s="193"/>
      <c r="V109" s="193"/>
      <c r="W109" s="193"/>
      <c r="X109" s="193"/>
      <c r="Y109" s="193"/>
      <c r="Z109" s="193"/>
      <c r="AA109" s="193"/>
      <c r="AB109" s="193"/>
    </row>
    <row r="110" spans="11:31">
      <c r="K110" s="193"/>
      <c r="L110" s="193"/>
      <c r="M110" s="193"/>
      <c r="N110" s="193"/>
      <c r="O110" s="193"/>
      <c r="P110" s="193"/>
      <c r="Q110" s="193"/>
      <c r="R110" s="193"/>
      <c r="S110" s="193"/>
      <c r="T110" s="193"/>
      <c r="U110" s="193"/>
      <c r="V110" s="193"/>
      <c r="W110" s="193"/>
      <c r="X110" s="193"/>
      <c r="Y110" s="193"/>
      <c r="Z110" s="193"/>
      <c r="AA110" s="193"/>
      <c r="AB110" s="193"/>
    </row>
    <row r="111" spans="11:31">
      <c r="K111" s="193"/>
      <c r="L111" s="193"/>
      <c r="M111" s="193"/>
      <c r="N111" s="193"/>
      <c r="O111" s="193"/>
      <c r="P111" s="193"/>
      <c r="Q111" s="193"/>
      <c r="R111" s="193"/>
      <c r="S111" s="193"/>
      <c r="T111" s="193"/>
      <c r="U111" s="193"/>
      <c r="V111" s="193"/>
      <c r="W111" s="193"/>
      <c r="X111" s="193"/>
      <c r="Y111" s="193"/>
      <c r="Z111" s="193"/>
      <c r="AA111" s="193"/>
      <c r="AB111" s="193"/>
    </row>
    <row r="112" spans="11:31">
      <c r="K112" s="193"/>
      <c r="L112" s="193"/>
      <c r="M112" s="193"/>
      <c r="N112" s="193"/>
      <c r="O112" s="193"/>
      <c r="P112" s="193"/>
      <c r="Q112" s="193"/>
      <c r="R112" s="193"/>
      <c r="S112" s="193"/>
      <c r="T112" s="193"/>
      <c r="U112" s="193"/>
      <c r="V112" s="193"/>
      <c r="W112" s="193"/>
      <c r="X112" s="193"/>
      <c r="Y112" s="193"/>
      <c r="Z112" s="193"/>
      <c r="AA112" s="193"/>
      <c r="AB112" s="193"/>
    </row>
    <row r="113" spans="11:28">
      <c r="K113" s="193"/>
      <c r="L113" s="193"/>
      <c r="M113" s="193"/>
      <c r="N113" s="193"/>
      <c r="O113" s="193"/>
      <c r="P113" s="193"/>
      <c r="Q113" s="193"/>
      <c r="R113" s="193"/>
      <c r="S113" s="193"/>
      <c r="T113" s="193"/>
      <c r="U113" s="193"/>
      <c r="V113" s="193"/>
      <c r="W113" s="193"/>
      <c r="X113" s="193"/>
      <c r="Y113" s="193"/>
      <c r="Z113" s="193"/>
      <c r="AA113" s="193"/>
      <c r="AB113" s="193"/>
    </row>
    <row r="114" spans="11:28">
      <c r="K114" s="193"/>
      <c r="L114" s="193"/>
      <c r="M114" s="193"/>
      <c r="N114" s="193"/>
      <c r="O114" s="193"/>
      <c r="P114" s="193"/>
      <c r="Q114" s="193"/>
      <c r="R114" s="193"/>
      <c r="S114" s="193"/>
      <c r="T114" s="193"/>
      <c r="U114" s="193"/>
      <c r="V114" s="193"/>
      <c r="W114" s="193"/>
      <c r="X114" s="193"/>
      <c r="Y114" s="193"/>
      <c r="Z114" s="193"/>
      <c r="AA114" s="193"/>
      <c r="AB114" s="193"/>
    </row>
    <row r="115" spans="11:28">
      <c r="K115" s="193"/>
      <c r="L115" s="193"/>
      <c r="M115" s="193"/>
      <c r="N115" s="193"/>
      <c r="O115" s="193"/>
      <c r="P115" s="193"/>
      <c r="Q115" s="193"/>
      <c r="R115" s="193"/>
      <c r="S115" s="193"/>
      <c r="T115" s="193"/>
      <c r="U115" s="193"/>
      <c r="V115" s="193"/>
      <c r="W115" s="193"/>
      <c r="X115" s="193"/>
      <c r="Y115" s="193"/>
      <c r="Z115" s="193"/>
      <c r="AA115" s="193"/>
      <c r="AB115" s="193"/>
    </row>
    <row r="116" spans="11:28">
      <c r="K116" s="193"/>
      <c r="L116" s="193"/>
      <c r="M116" s="193"/>
      <c r="N116" s="193"/>
      <c r="O116" s="193"/>
      <c r="P116" s="193"/>
      <c r="Q116" s="193"/>
      <c r="R116" s="193"/>
      <c r="S116" s="193"/>
      <c r="T116" s="193"/>
      <c r="U116" s="193"/>
      <c r="V116" s="193"/>
      <c r="W116" s="193"/>
      <c r="X116" s="193"/>
      <c r="Y116" s="193"/>
      <c r="Z116" s="193"/>
      <c r="AA116" s="193"/>
      <c r="AB116" s="193"/>
    </row>
    <row r="117" spans="11:28">
      <c r="K117" s="193"/>
      <c r="L117" s="193"/>
      <c r="M117" s="193"/>
      <c r="N117" s="193"/>
      <c r="O117" s="193"/>
      <c r="P117" s="193"/>
      <c r="Q117" s="193"/>
      <c r="R117" s="193"/>
      <c r="S117" s="193"/>
      <c r="T117" s="193"/>
      <c r="U117" s="193"/>
      <c r="V117" s="193"/>
      <c r="W117" s="193"/>
      <c r="X117" s="193"/>
      <c r="Y117" s="193"/>
      <c r="Z117" s="193"/>
      <c r="AA117" s="193"/>
      <c r="AB117" s="193"/>
    </row>
    <row r="118" spans="11:28">
      <c r="K118" s="193"/>
      <c r="L118" s="193"/>
      <c r="M118" s="193"/>
      <c r="N118" s="193"/>
      <c r="O118" s="193"/>
      <c r="P118" s="193"/>
      <c r="Q118" s="193"/>
      <c r="R118" s="193"/>
      <c r="S118" s="193"/>
      <c r="T118" s="193"/>
      <c r="U118" s="193"/>
      <c r="V118" s="193"/>
      <c r="W118" s="193"/>
      <c r="X118" s="193"/>
      <c r="Y118" s="193"/>
      <c r="Z118" s="193"/>
      <c r="AA118" s="193"/>
      <c r="AB118" s="193"/>
    </row>
    <row r="119" spans="11:28">
      <c r="K119" s="193"/>
      <c r="L119" s="193"/>
      <c r="M119" s="193"/>
      <c r="N119" s="193"/>
      <c r="O119" s="193"/>
      <c r="P119" s="193"/>
      <c r="Q119" s="193"/>
      <c r="R119" s="193"/>
      <c r="S119" s="193"/>
      <c r="T119" s="193"/>
      <c r="U119" s="193"/>
      <c r="V119" s="193"/>
      <c r="W119" s="193"/>
      <c r="X119" s="193"/>
      <c r="Y119" s="193"/>
      <c r="Z119" s="193"/>
      <c r="AA119" s="193"/>
      <c r="AB119" s="193"/>
    </row>
    <row r="120" spans="11:28">
      <c r="K120" s="193"/>
      <c r="L120" s="193"/>
      <c r="M120" s="193"/>
      <c r="N120" s="193"/>
      <c r="O120" s="193"/>
      <c r="P120" s="193"/>
      <c r="Q120" s="193"/>
      <c r="R120" s="193"/>
      <c r="S120" s="193"/>
      <c r="T120" s="193"/>
      <c r="U120" s="193"/>
      <c r="V120" s="193"/>
      <c r="W120" s="193"/>
      <c r="X120" s="193"/>
      <c r="Y120" s="193"/>
      <c r="Z120" s="193"/>
      <c r="AA120" s="193"/>
      <c r="AB120" s="193"/>
    </row>
    <row r="121" spans="11:28">
      <c r="K121" s="193"/>
      <c r="L121" s="193"/>
      <c r="M121" s="193"/>
      <c r="N121" s="193"/>
      <c r="O121" s="193"/>
      <c r="P121" s="193"/>
      <c r="Q121" s="193"/>
      <c r="R121" s="193"/>
      <c r="S121" s="193"/>
      <c r="T121" s="193"/>
      <c r="U121" s="193"/>
      <c r="V121" s="193"/>
      <c r="W121" s="193"/>
      <c r="X121" s="193"/>
      <c r="Y121" s="193"/>
      <c r="Z121" s="193"/>
      <c r="AA121" s="193"/>
      <c r="AB121" s="193"/>
    </row>
    <row r="122" spans="11:28">
      <c r="K122" s="193"/>
      <c r="L122" s="193"/>
      <c r="M122" s="193"/>
      <c r="N122" s="193"/>
      <c r="O122" s="193"/>
      <c r="P122" s="193"/>
      <c r="Q122" s="193"/>
      <c r="R122" s="193"/>
      <c r="S122" s="193"/>
      <c r="T122" s="193"/>
      <c r="U122" s="193"/>
      <c r="V122" s="193"/>
      <c r="W122" s="193"/>
      <c r="X122" s="193"/>
      <c r="Y122" s="193"/>
      <c r="Z122" s="193"/>
      <c r="AA122" s="193"/>
      <c r="AB122" s="193"/>
    </row>
    <row r="123" spans="11:28">
      <c r="K123" s="193"/>
      <c r="L123" s="193"/>
      <c r="M123" s="193"/>
      <c r="N123" s="193"/>
      <c r="O123" s="193"/>
      <c r="P123" s="193"/>
      <c r="Q123" s="193"/>
      <c r="R123" s="193"/>
      <c r="S123" s="193"/>
      <c r="T123" s="193"/>
      <c r="U123" s="193"/>
      <c r="V123" s="193"/>
      <c r="W123" s="193"/>
      <c r="X123" s="193"/>
      <c r="Y123" s="193"/>
      <c r="Z123" s="193"/>
      <c r="AA123" s="193"/>
      <c r="AB123" s="193"/>
    </row>
    <row r="124" spans="11:28">
      <c r="K124" s="193"/>
      <c r="L124" s="193"/>
      <c r="M124" s="193"/>
      <c r="N124" s="193"/>
      <c r="O124" s="193"/>
      <c r="P124" s="193"/>
      <c r="Q124" s="193"/>
      <c r="R124" s="193"/>
      <c r="S124" s="193"/>
      <c r="T124" s="193"/>
      <c r="U124" s="193"/>
      <c r="V124" s="193"/>
      <c r="W124" s="193"/>
      <c r="X124" s="193"/>
      <c r="Y124" s="193"/>
      <c r="Z124" s="193"/>
      <c r="AA124" s="193"/>
      <c r="AB124" s="193"/>
    </row>
    <row r="125" spans="11:28">
      <c r="K125" s="193"/>
      <c r="L125" s="193"/>
      <c r="M125" s="193"/>
      <c r="N125" s="193"/>
      <c r="O125" s="193"/>
      <c r="P125" s="193"/>
      <c r="Q125" s="193"/>
      <c r="R125" s="193"/>
      <c r="S125" s="193"/>
      <c r="T125" s="193"/>
      <c r="U125" s="193"/>
      <c r="V125" s="193"/>
      <c r="W125" s="193"/>
      <c r="X125" s="193"/>
      <c r="Y125" s="193"/>
      <c r="Z125" s="193"/>
      <c r="AA125" s="193"/>
      <c r="AB125" s="193"/>
    </row>
    <row r="126" spans="11:28">
      <c r="K126" s="193"/>
      <c r="L126" s="193"/>
      <c r="M126" s="193"/>
      <c r="N126" s="193"/>
      <c r="O126" s="193"/>
      <c r="P126" s="193"/>
      <c r="Q126" s="193"/>
      <c r="R126" s="193"/>
      <c r="S126" s="193"/>
      <c r="T126" s="193"/>
      <c r="U126" s="193"/>
      <c r="V126" s="193"/>
      <c r="W126" s="193"/>
      <c r="X126" s="193"/>
      <c r="Y126" s="193"/>
      <c r="Z126" s="193"/>
      <c r="AA126" s="193"/>
      <c r="AB126" s="193"/>
    </row>
    <row r="127" spans="11:28">
      <c r="K127" s="193"/>
      <c r="L127" s="193"/>
      <c r="M127" s="193"/>
      <c r="N127" s="193"/>
      <c r="O127" s="193"/>
      <c r="P127" s="193"/>
      <c r="Q127" s="193"/>
      <c r="R127" s="193"/>
      <c r="S127" s="193"/>
      <c r="T127" s="193"/>
      <c r="U127" s="193"/>
      <c r="V127" s="193"/>
      <c r="W127" s="193"/>
      <c r="X127" s="193"/>
      <c r="Y127" s="193"/>
      <c r="Z127" s="193"/>
      <c r="AA127" s="193"/>
      <c r="AB127" s="193"/>
    </row>
    <row r="128" spans="11:28">
      <c r="K128" s="193"/>
      <c r="L128" s="193"/>
      <c r="M128" s="193"/>
      <c r="N128" s="193"/>
      <c r="O128" s="193"/>
      <c r="P128" s="193"/>
      <c r="Q128" s="193"/>
      <c r="R128" s="193"/>
      <c r="S128" s="193"/>
      <c r="T128" s="193"/>
      <c r="U128" s="193"/>
      <c r="V128" s="193"/>
      <c r="W128" s="193"/>
      <c r="X128" s="193"/>
      <c r="Y128" s="193"/>
      <c r="Z128" s="193"/>
      <c r="AA128" s="193"/>
      <c r="AB128" s="193"/>
    </row>
    <row r="129" spans="11:28">
      <c r="K129" s="193"/>
      <c r="L129" s="193"/>
      <c r="M129" s="193"/>
      <c r="N129" s="193"/>
      <c r="O129" s="193"/>
      <c r="P129" s="193"/>
      <c r="Q129" s="193"/>
      <c r="R129" s="193"/>
      <c r="S129" s="193"/>
      <c r="T129" s="193"/>
      <c r="U129" s="193"/>
      <c r="V129" s="193"/>
      <c r="W129" s="193"/>
      <c r="X129" s="193"/>
      <c r="Y129" s="193"/>
      <c r="Z129" s="193"/>
      <c r="AA129" s="193"/>
      <c r="AB129" s="193"/>
    </row>
    <row r="130" spans="11:28">
      <c r="K130" s="193"/>
      <c r="L130" s="193"/>
      <c r="M130" s="193"/>
      <c r="N130" s="193"/>
      <c r="O130" s="193"/>
      <c r="P130" s="193"/>
      <c r="Q130" s="193"/>
      <c r="R130" s="193"/>
      <c r="S130" s="193"/>
      <c r="T130" s="193"/>
      <c r="U130" s="193"/>
      <c r="V130" s="193"/>
      <c r="W130" s="193"/>
      <c r="X130" s="193"/>
      <c r="Y130" s="193"/>
      <c r="Z130" s="193"/>
      <c r="AA130" s="193"/>
      <c r="AB130" s="193"/>
    </row>
    <row r="131" spans="11:28">
      <c r="K131" s="193"/>
      <c r="L131" s="193"/>
      <c r="M131" s="193"/>
      <c r="N131" s="193"/>
      <c r="O131" s="193"/>
      <c r="P131" s="193"/>
      <c r="Q131" s="193"/>
      <c r="R131" s="193"/>
      <c r="S131" s="193"/>
      <c r="T131" s="193"/>
      <c r="U131" s="193"/>
      <c r="V131" s="193"/>
      <c r="W131" s="193"/>
      <c r="X131" s="193"/>
      <c r="Y131" s="193"/>
      <c r="Z131" s="193"/>
      <c r="AA131" s="193"/>
      <c r="AB131" s="193"/>
    </row>
    <row r="132" spans="11:28">
      <c r="K132" s="193"/>
      <c r="L132" s="193"/>
      <c r="M132" s="193"/>
      <c r="N132" s="193"/>
      <c r="O132" s="193"/>
      <c r="P132" s="193"/>
      <c r="Q132" s="193"/>
      <c r="R132" s="193"/>
      <c r="S132" s="193"/>
      <c r="T132" s="193"/>
      <c r="U132" s="193"/>
      <c r="V132" s="193"/>
      <c r="W132" s="193"/>
      <c r="X132" s="193"/>
      <c r="Y132" s="193"/>
      <c r="Z132" s="193"/>
      <c r="AA132" s="193"/>
      <c r="AB132" s="193"/>
    </row>
    <row r="133" spans="11:28">
      <c r="K133" s="193"/>
      <c r="L133" s="193"/>
      <c r="M133" s="193"/>
      <c r="N133" s="193"/>
      <c r="O133" s="193"/>
      <c r="P133" s="193"/>
      <c r="Q133" s="193"/>
      <c r="R133" s="193"/>
      <c r="S133" s="193"/>
      <c r="T133" s="193"/>
      <c r="U133" s="193"/>
      <c r="V133" s="193"/>
      <c r="W133" s="193"/>
      <c r="X133" s="193"/>
      <c r="Y133" s="193"/>
      <c r="Z133" s="193"/>
      <c r="AA133" s="193"/>
      <c r="AB133" s="193"/>
    </row>
    <row r="134" spans="11:28">
      <c r="K134" s="193"/>
      <c r="L134" s="193"/>
      <c r="M134" s="193"/>
      <c r="N134" s="193"/>
      <c r="O134" s="193"/>
      <c r="P134" s="193"/>
      <c r="Q134" s="193"/>
      <c r="R134" s="193"/>
      <c r="S134" s="193"/>
      <c r="T134" s="193"/>
      <c r="U134" s="193"/>
      <c r="V134" s="193"/>
      <c r="W134" s="193"/>
      <c r="X134" s="193"/>
      <c r="Y134" s="193"/>
      <c r="Z134" s="193"/>
      <c r="AA134" s="193"/>
      <c r="AB134" s="193"/>
    </row>
    <row r="135" spans="11:28">
      <c r="K135" s="193"/>
      <c r="L135" s="193"/>
      <c r="M135" s="193"/>
      <c r="N135" s="193"/>
      <c r="O135" s="193"/>
      <c r="P135" s="193"/>
      <c r="Q135" s="193"/>
      <c r="R135" s="193"/>
      <c r="S135" s="193"/>
      <c r="T135" s="193"/>
      <c r="U135" s="193"/>
      <c r="V135" s="193"/>
      <c r="W135" s="193"/>
      <c r="X135" s="193"/>
      <c r="Y135" s="193"/>
      <c r="Z135" s="193"/>
      <c r="AA135" s="193"/>
      <c r="AB135" s="193"/>
    </row>
    <row r="136" spans="11:28">
      <c r="K136" s="193"/>
      <c r="L136" s="193"/>
      <c r="M136" s="193"/>
      <c r="N136" s="193"/>
      <c r="O136" s="193"/>
      <c r="P136" s="193"/>
      <c r="Q136" s="193"/>
      <c r="R136" s="193"/>
      <c r="S136" s="193"/>
      <c r="T136" s="193"/>
      <c r="U136" s="193"/>
      <c r="V136" s="193"/>
      <c r="W136" s="193"/>
      <c r="X136" s="193"/>
      <c r="Y136" s="193"/>
      <c r="Z136" s="193"/>
      <c r="AA136" s="193"/>
      <c r="AB136" s="193"/>
    </row>
    <row r="137" spans="11:28">
      <c r="K137" s="193"/>
      <c r="L137" s="193"/>
      <c r="M137" s="193"/>
      <c r="N137" s="193"/>
      <c r="O137" s="193"/>
      <c r="P137" s="193"/>
      <c r="Q137" s="193"/>
      <c r="R137" s="193"/>
      <c r="S137" s="193"/>
      <c r="T137" s="193"/>
      <c r="U137" s="193"/>
      <c r="V137" s="193"/>
      <c r="W137" s="193"/>
      <c r="X137" s="193"/>
      <c r="Y137" s="193"/>
      <c r="Z137" s="193"/>
      <c r="AA137" s="193"/>
      <c r="AB137" s="193"/>
    </row>
    <row r="138" spans="11:28"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</row>
    <row r="139" spans="11:28">
      <c r="K139" s="193"/>
      <c r="L139" s="193"/>
      <c r="M139" s="193"/>
      <c r="N139" s="193"/>
      <c r="O139" s="193"/>
      <c r="P139" s="193"/>
      <c r="Q139" s="193"/>
      <c r="R139" s="193"/>
      <c r="S139" s="193"/>
      <c r="T139" s="193"/>
      <c r="U139" s="193"/>
      <c r="V139" s="193"/>
      <c r="W139" s="193"/>
      <c r="X139" s="193"/>
      <c r="Y139" s="193"/>
      <c r="Z139" s="193"/>
      <c r="AA139" s="193"/>
      <c r="AB139" s="193"/>
    </row>
    <row r="140" spans="11:28">
      <c r="K140" s="193"/>
      <c r="L140" s="193"/>
      <c r="M140" s="193"/>
      <c r="N140" s="193"/>
      <c r="O140" s="193"/>
      <c r="P140" s="193"/>
      <c r="Q140" s="193"/>
      <c r="R140" s="193"/>
      <c r="S140" s="193"/>
      <c r="T140" s="193"/>
      <c r="U140" s="193"/>
      <c r="V140" s="193"/>
      <c r="W140" s="193"/>
      <c r="X140" s="193"/>
      <c r="Y140" s="193"/>
      <c r="Z140" s="193"/>
      <c r="AA140" s="193"/>
      <c r="AB140" s="193"/>
    </row>
    <row r="141" spans="11:28">
      <c r="K141" s="193"/>
      <c r="L141" s="193"/>
      <c r="M141" s="193"/>
      <c r="N141" s="193"/>
      <c r="O141" s="193"/>
      <c r="P141" s="193"/>
      <c r="Q141" s="193"/>
      <c r="R141" s="193"/>
      <c r="S141" s="193"/>
      <c r="T141" s="193"/>
      <c r="U141" s="193"/>
      <c r="V141" s="193"/>
      <c r="W141" s="193"/>
      <c r="X141" s="193"/>
      <c r="Y141" s="193"/>
      <c r="Z141" s="193"/>
      <c r="AA141" s="193"/>
      <c r="AB141" s="193"/>
    </row>
    <row r="142" spans="11:28">
      <c r="K142" s="193"/>
      <c r="L142" s="193"/>
      <c r="M142" s="193"/>
      <c r="N142" s="193"/>
      <c r="O142" s="193"/>
      <c r="P142" s="193"/>
      <c r="Q142" s="193"/>
      <c r="R142" s="193"/>
      <c r="S142" s="193"/>
      <c r="T142" s="193"/>
      <c r="U142" s="193"/>
      <c r="V142" s="193"/>
      <c r="W142" s="193"/>
      <c r="X142" s="193"/>
      <c r="Y142" s="193"/>
      <c r="Z142" s="193"/>
      <c r="AA142" s="193"/>
      <c r="AB142" s="193"/>
    </row>
    <row r="143" spans="11:28">
      <c r="K143" s="193"/>
      <c r="L143" s="193"/>
      <c r="M143" s="193"/>
      <c r="N143" s="193"/>
      <c r="O143" s="193"/>
      <c r="P143" s="193"/>
      <c r="Q143" s="193"/>
      <c r="R143" s="193"/>
      <c r="S143" s="193"/>
      <c r="T143" s="193"/>
      <c r="U143" s="193"/>
      <c r="V143" s="193"/>
      <c r="W143" s="193"/>
      <c r="X143" s="193"/>
      <c r="Y143" s="193"/>
      <c r="Z143" s="193"/>
      <c r="AA143" s="193"/>
      <c r="AB143" s="193"/>
    </row>
    <row r="144" spans="11:28">
      <c r="K144" s="193"/>
      <c r="L144" s="193"/>
      <c r="M144" s="193"/>
      <c r="N144" s="193"/>
      <c r="O144" s="193"/>
      <c r="P144" s="193"/>
      <c r="Q144" s="193"/>
      <c r="R144" s="193"/>
      <c r="S144" s="193"/>
      <c r="T144" s="193"/>
      <c r="U144" s="193"/>
      <c r="V144" s="193"/>
      <c r="W144" s="193"/>
      <c r="X144" s="193"/>
      <c r="Y144" s="193"/>
      <c r="Z144" s="193"/>
      <c r="AA144" s="193"/>
      <c r="AB144" s="193"/>
    </row>
    <row r="145" spans="11:28">
      <c r="K145" s="193"/>
      <c r="L145" s="193"/>
      <c r="M145" s="193"/>
      <c r="N145" s="193"/>
      <c r="O145" s="193"/>
      <c r="P145" s="193"/>
      <c r="Q145" s="193"/>
      <c r="R145" s="193"/>
      <c r="S145" s="193"/>
      <c r="T145" s="193"/>
      <c r="U145" s="193"/>
      <c r="V145" s="193"/>
      <c r="W145" s="193"/>
      <c r="X145" s="193"/>
      <c r="Y145" s="193"/>
      <c r="Z145" s="193"/>
      <c r="AA145" s="193"/>
      <c r="AB145" s="193"/>
    </row>
    <row r="146" spans="11:28">
      <c r="K146" s="193"/>
      <c r="L146" s="193"/>
      <c r="M146" s="193"/>
      <c r="N146" s="193"/>
      <c r="O146" s="193"/>
      <c r="P146" s="193"/>
      <c r="Q146" s="193"/>
      <c r="R146" s="193"/>
      <c r="S146" s="193"/>
      <c r="T146" s="193"/>
      <c r="U146" s="193"/>
      <c r="V146" s="193"/>
      <c r="W146" s="193"/>
      <c r="X146" s="193"/>
      <c r="Y146" s="193"/>
      <c r="Z146" s="193"/>
      <c r="AA146" s="193"/>
      <c r="AB146" s="193"/>
    </row>
    <row r="147" spans="11:28">
      <c r="K147" s="193"/>
      <c r="L147" s="193"/>
      <c r="M147" s="193"/>
      <c r="N147" s="193"/>
      <c r="O147" s="193"/>
      <c r="P147" s="193"/>
      <c r="Q147" s="193"/>
      <c r="R147" s="193"/>
      <c r="S147" s="193"/>
      <c r="T147" s="193"/>
      <c r="U147" s="193"/>
      <c r="V147" s="193"/>
      <c r="W147" s="193"/>
      <c r="X147" s="193"/>
      <c r="Y147" s="193"/>
      <c r="Z147" s="193"/>
      <c r="AA147" s="193"/>
      <c r="AB147" s="193"/>
    </row>
    <row r="148" spans="11:28">
      <c r="K148" s="193"/>
      <c r="L148" s="193"/>
      <c r="M148" s="193"/>
      <c r="N148" s="193"/>
      <c r="O148" s="193"/>
      <c r="P148" s="193"/>
      <c r="Q148" s="193"/>
      <c r="R148" s="193"/>
      <c r="S148" s="193"/>
      <c r="T148" s="193"/>
      <c r="U148" s="193"/>
      <c r="V148" s="193"/>
      <c r="W148" s="193"/>
      <c r="X148" s="193"/>
      <c r="Y148" s="193"/>
      <c r="Z148" s="193"/>
      <c r="AA148" s="193"/>
      <c r="AB148" s="193"/>
    </row>
    <row r="149" spans="11:28">
      <c r="K149" s="193"/>
      <c r="L149" s="193"/>
      <c r="M149" s="193"/>
      <c r="N149" s="193"/>
      <c r="O149" s="193"/>
      <c r="P149" s="193"/>
      <c r="Q149" s="193"/>
      <c r="R149" s="193"/>
      <c r="S149" s="193"/>
      <c r="T149" s="193"/>
      <c r="U149" s="193"/>
      <c r="V149" s="193"/>
      <c r="W149" s="193"/>
      <c r="X149" s="193"/>
      <c r="Y149" s="193"/>
      <c r="Z149" s="193"/>
      <c r="AA149" s="193"/>
      <c r="AB149" s="193"/>
    </row>
    <row r="150" spans="11:28">
      <c r="K150" s="193"/>
      <c r="L150" s="193"/>
      <c r="M150" s="193"/>
      <c r="N150" s="193"/>
      <c r="O150" s="193"/>
      <c r="P150" s="193"/>
      <c r="Q150" s="193"/>
      <c r="R150" s="193"/>
      <c r="S150" s="193"/>
      <c r="T150" s="193"/>
      <c r="U150" s="193"/>
      <c r="V150" s="193"/>
      <c r="W150" s="193"/>
      <c r="X150" s="193"/>
      <c r="Y150" s="193"/>
      <c r="Z150" s="193"/>
      <c r="AA150" s="193"/>
      <c r="AB150" s="193"/>
    </row>
    <row r="151" spans="11:28">
      <c r="K151" s="193"/>
      <c r="L151" s="193"/>
      <c r="M151" s="193"/>
      <c r="N151" s="193"/>
      <c r="O151" s="193"/>
      <c r="P151" s="193"/>
      <c r="Q151" s="193"/>
      <c r="R151" s="193"/>
      <c r="S151" s="193"/>
      <c r="T151" s="193"/>
      <c r="U151" s="193"/>
      <c r="V151" s="193"/>
      <c r="W151" s="193"/>
      <c r="X151" s="193"/>
      <c r="Y151" s="193"/>
      <c r="Z151" s="193"/>
      <c r="AA151" s="193"/>
      <c r="AB151" s="193"/>
    </row>
    <row r="152" spans="11:28">
      <c r="K152" s="193"/>
      <c r="L152" s="193"/>
      <c r="M152" s="193"/>
      <c r="N152" s="193"/>
      <c r="O152" s="193"/>
      <c r="P152" s="193"/>
      <c r="Q152" s="193"/>
      <c r="R152" s="193"/>
      <c r="S152" s="193"/>
      <c r="T152" s="193"/>
      <c r="U152" s="193"/>
      <c r="V152" s="193"/>
      <c r="W152" s="193"/>
      <c r="X152" s="193"/>
      <c r="Y152" s="193"/>
      <c r="Z152" s="193"/>
      <c r="AA152" s="193"/>
      <c r="AB152" s="193"/>
    </row>
    <row r="153" spans="11:28">
      <c r="K153" s="193"/>
      <c r="L153" s="193"/>
      <c r="M153" s="193"/>
      <c r="N153" s="193"/>
      <c r="O153" s="193"/>
      <c r="P153" s="193"/>
      <c r="Q153" s="193"/>
      <c r="R153" s="193"/>
      <c r="S153" s="193"/>
      <c r="T153" s="193"/>
      <c r="U153" s="193"/>
      <c r="V153" s="193"/>
      <c r="W153" s="193"/>
      <c r="X153" s="193"/>
      <c r="Y153" s="193"/>
      <c r="Z153" s="193"/>
      <c r="AA153" s="193"/>
      <c r="AB153" s="193"/>
    </row>
    <row r="154" spans="11:28">
      <c r="K154" s="193"/>
      <c r="L154" s="193"/>
      <c r="M154" s="193"/>
      <c r="N154" s="193"/>
      <c r="O154" s="193"/>
      <c r="P154" s="193"/>
      <c r="Q154" s="193"/>
      <c r="R154" s="193"/>
      <c r="S154" s="193"/>
      <c r="T154" s="193"/>
      <c r="U154" s="193"/>
      <c r="V154" s="193"/>
      <c r="W154" s="193"/>
      <c r="X154" s="193"/>
      <c r="Y154" s="193"/>
      <c r="Z154" s="193"/>
      <c r="AA154" s="193"/>
      <c r="AB154" s="193"/>
    </row>
    <row r="155" spans="11:28">
      <c r="K155" s="193"/>
      <c r="L155" s="193"/>
      <c r="M155" s="193"/>
      <c r="N155" s="193"/>
      <c r="O155" s="193"/>
      <c r="P155" s="193"/>
      <c r="Q155" s="193"/>
      <c r="R155" s="193"/>
      <c r="S155" s="193"/>
      <c r="T155" s="193"/>
      <c r="U155" s="193"/>
      <c r="V155" s="193"/>
      <c r="W155" s="193"/>
      <c r="X155" s="193"/>
      <c r="Y155" s="193"/>
      <c r="Z155" s="193"/>
      <c r="AA155" s="193"/>
      <c r="AB155" s="193"/>
    </row>
    <row r="156" spans="11:28">
      <c r="K156" s="193"/>
      <c r="L156" s="193"/>
      <c r="M156" s="193"/>
      <c r="N156" s="193"/>
      <c r="O156" s="193"/>
      <c r="P156" s="193"/>
      <c r="Q156" s="193"/>
      <c r="R156" s="193"/>
      <c r="S156" s="193"/>
      <c r="T156" s="193"/>
      <c r="U156" s="193"/>
      <c r="V156" s="193"/>
      <c r="W156" s="193"/>
      <c r="X156" s="193"/>
      <c r="Y156" s="193"/>
      <c r="Z156" s="193"/>
      <c r="AA156" s="193"/>
      <c r="AB156" s="193"/>
    </row>
    <row r="157" spans="11:28">
      <c r="K157" s="193"/>
      <c r="L157" s="193"/>
      <c r="M157" s="193"/>
      <c r="N157" s="193"/>
      <c r="O157" s="193"/>
      <c r="P157" s="193"/>
      <c r="Q157" s="193"/>
      <c r="R157" s="193"/>
      <c r="S157" s="193"/>
      <c r="T157" s="193"/>
      <c r="U157" s="193"/>
      <c r="V157" s="193"/>
      <c r="W157" s="193"/>
      <c r="X157" s="193"/>
      <c r="Y157" s="193"/>
      <c r="Z157" s="193"/>
      <c r="AA157" s="193"/>
      <c r="AB157" s="193"/>
    </row>
    <row r="158" spans="11:28">
      <c r="K158" s="193"/>
      <c r="L158" s="193"/>
      <c r="M158" s="193"/>
      <c r="N158" s="193"/>
      <c r="O158" s="193"/>
      <c r="P158" s="193"/>
      <c r="Q158" s="193"/>
      <c r="R158" s="193"/>
      <c r="S158" s="193"/>
      <c r="T158" s="193"/>
      <c r="U158" s="193"/>
      <c r="V158" s="193"/>
      <c r="W158" s="193"/>
      <c r="X158" s="193"/>
      <c r="Y158" s="193"/>
      <c r="Z158" s="193"/>
      <c r="AA158" s="193"/>
      <c r="AB158" s="193"/>
    </row>
    <row r="159" spans="11:28">
      <c r="K159" s="193"/>
      <c r="L159" s="193"/>
      <c r="M159" s="193"/>
      <c r="N159" s="193"/>
      <c r="O159" s="193"/>
      <c r="P159" s="193"/>
      <c r="Q159" s="193"/>
      <c r="R159" s="193"/>
      <c r="S159" s="193"/>
      <c r="T159" s="193"/>
      <c r="U159" s="193"/>
      <c r="V159" s="193"/>
      <c r="W159" s="193"/>
      <c r="X159" s="193"/>
      <c r="Y159" s="193"/>
      <c r="Z159" s="193"/>
      <c r="AA159" s="193"/>
      <c r="AB159" s="193"/>
    </row>
    <row r="160" spans="11:28">
      <c r="K160" s="193"/>
      <c r="L160" s="193"/>
      <c r="M160" s="193"/>
      <c r="N160" s="193"/>
      <c r="O160" s="193"/>
      <c r="P160" s="193"/>
      <c r="Q160" s="193"/>
      <c r="R160" s="193"/>
      <c r="S160" s="193"/>
      <c r="T160" s="193"/>
      <c r="U160" s="193"/>
      <c r="V160" s="193"/>
      <c r="W160" s="193"/>
      <c r="X160" s="193"/>
      <c r="Y160" s="193"/>
      <c r="Z160" s="193"/>
      <c r="AA160" s="193"/>
      <c r="AB160" s="193"/>
    </row>
    <row r="161" spans="11:28">
      <c r="K161" s="193"/>
      <c r="L161" s="193"/>
      <c r="M161" s="193"/>
      <c r="N161" s="193"/>
      <c r="O161" s="193"/>
      <c r="P161" s="193"/>
      <c r="Q161" s="193"/>
      <c r="R161" s="193"/>
      <c r="S161" s="193"/>
      <c r="T161" s="193"/>
      <c r="U161" s="193"/>
      <c r="V161" s="193"/>
      <c r="W161" s="193"/>
      <c r="X161" s="193"/>
      <c r="Y161" s="193"/>
      <c r="Z161" s="193"/>
      <c r="AA161" s="193"/>
      <c r="AB161" s="193"/>
    </row>
    <row r="162" spans="11:28">
      <c r="K162" s="193"/>
      <c r="L162" s="193"/>
      <c r="M162" s="193"/>
      <c r="N162" s="193"/>
      <c r="O162" s="193"/>
      <c r="P162" s="193"/>
      <c r="Q162" s="193"/>
      <c r="R162" s="193"/>
      <c r="S162" s="193"/>
      <c r="T162" s="193"/>
      <c r="U162" s="193"/>
      <c r="V162" s="193"/>
      <c r="W162" s="193"/>
      <c r="X162" s="193"/>
      <c r="Y162" s="193"/>
      <c r="Z162" s="193"/>
      <c r="AA162" s="193"/>
      <c r="AB162" s="193"/>
    </row>
    <row r="163" spans="11:28">
      <c r="K163" s="193"/>
      <c r="L163" s="193"/>
      <c r="M163" s="193"/>
      <c r="N163" s="193"/>
      <c r="O163" s="193"/>
      <c r="P163" s="193"/>
      <c r="Q163" s="193"/>
      <c r="R163" s="193"/>
      <c r="S163" s="193"/>
      <c r="T163" s="193"/>
      <c r="U163" s="193"/>
      <c r="V163" s="193"/>
      <c r="W163" s="193"/>
      <c r="X163" s="193"/>
      <c r="Y163" s="193"/>
      <c r="Z163" s="193"/>
      <c r="AA163" s="193"/>
      <c r="AB163" s="193"/>
    </row>
    <row r="164" spans="11:28">
      <c r="K164" s="193"/>
      <c r="L164" s="193"/>
      <c r="M164" s="193"/>
      <c r="N164" s="193"/>
      <c r="O164" s="193"/>
      <c r="P164" s="193"/>
      <c r="Q164" s="193"/>
      <c r="R164" s="193"/>
      <c r="S164" s="193"/>
      <c r="T164" s="193"/>
      <c r="U164" s="193"/>
      <c r="V164" s="193"/>
      <c r="W164" s="193"/>
      <c r="X164" s="193"/>
      <c r="Y164" s="193"/>
      <c r="Z164" s="193"/>
      <c r="AA164" s="193"/>
      <c r="AB164" s="193"/>
    </row>
    <row r="165" spans="11:28">
      <c r="K165" s="193"/>
      <c r="L165" s="193"/>
      <c r="M165" s="193"/>
      <c r="N165" s="193"/>
      <c r="O165" s="193"/>
      <c r="P165" s="193"/>
      <c r="Q165" s="193"/>
      <c r="R165" s="193"/>
      <c r="S165" s="193"/>
      <c r="T165" s="193"/>
      <c r="U165" s="193"/>
      <c r="V165" s="193"/>
      <c r="W165" s="193"/>
      <c r="X165" s="193"/>
      <c r="Y165" s="193"/>
      <c r="Z165" s="193"/>
      <c r="AA165" s="193"/>
      <c r="AB165" s="193"/>
    </row>
    <row r="166" spans="11:28">
      <c r="K166" s="193"/>
      <c r="L166" s="193"/>
      <c r="M166" s="193"/>
      <c r="N166" s="193"/>
      <c r="O166" s="193"/>
      <c r="P166" s="193"/>
      <c r="Q166" s="193"/>
      <c r="R166" s="193"/>
      <c r="S166" s="193"/>
      <c r="T166" s="193"/>
      <c r="U166" s="193"/>
      <c r="V166" s="193"/>
      <c r="W166" s="193"/>
      <c r="X166" s="193"/>
      <c r="Y166" s="193"/>
      <c r="Z166" s="193"/>
      <c r="AA166" s="193"/>
      <c r="AB166" s="193"/>
    </row>
    <row r="167" spans="11:28">
      <c r="K167" s="193"/>
      <c r="L167" s="193"/>
      <c r="M167" s="193"/>
      <c r="N167" s="193"/>
      <c r="O167" s="193"/>
      <c r="P167" s="193"/>
      <c r="Q167" s="193"/>
      <c r="R167" s="193"/>
      <c r="S167" s="193"/>
      <c r="T167" s="193"/>
      <c r="U167" s="193"/>
      <c r="V167" s="193"/>
      <c r="W167" s="193"/>
      <c r="X167" s="193"/>
      <c r="Y167" s="193"/>
      <c r="Z167" s="193"/>
      <c r="AA167" s="193"/>
      <c r="AB167" s="193"/>
    </row>
    <row r="168" spans="11:28">
      <c r="K168" s="193"/>
      <c r="L168" s="193"/>
      <c r="M168" s="193"/>
      <c r="N168" s="193"/>
      <c r="O168" s="193"/>
      <c r="P168" s="193"/>
      <c r="Q168" s="193"/>
      <c r="R168" s="193"/>
      <c r="S168" s="193"/>
      <c r="T168" s="193"/>
      <c r="U168" s="193"/>
      <c r="V168" s="193"/>
      <c r="W168" s="193"/>
      <c r="X168" s="193"/>
      <c r="Y168" s="193"/>
      <c r="Z168" s="193"/>
      <c r="AA168" s="193"/>
      <c r="AB168" s="193"/>
    </row>
    <row r="169" spans="11:28">
      <c r="K169" s="193"/>
      <c r="L169" s="193"/>
      <c r="M169" s="193"/>
      <c r="N169" s="193"/>
      <c r="O169" s="193"/>
      <c r="P169" s="193"/>
      <c r="Q169" s="193"/>
      <c r="R169" s="193"/>
      <c r="S169" s="193"/>
      <c r="T169" s="193"/>
      <c r="U169" s="193"/>
      <c r="V169" s="193"/>
      <c r="W169" s="193"/>
      <c r="X169" s="193"/>
      <c r="Y169" s="193"/>
      <c r="Z169" s="193"/>
      <c r="AA169" s="193"/>
      <c r="AB169" s="193"/>
    </row>
    <row r="170" spans="11:28">
      <c r="K170" s="193"/>
      <c r="L170" s="193"/>
      <c r="M170" s="193"/>
      <c r="N170" s="193"/>
      <c r="O170" s="193"/>
      <c r="P170" s="193"/>
      <c r="Q170" s="193"/>
      <c r="R170" s="193"/>
      <c r="S170" s="193"/>
      <c r="T170" s="193"/>
      <c r="U170" s="193"/>
      <c r="V170" s="193"/>
      <c r="W170" s="193"/>
      <c r="X170" s="193"/>
      <c r="Y170" s="193"/>
      <c r="Z170" s="193"/>
      <c r="AA170" s="193"/>
      <c r="AB170" s="193"/>
    </row>
    <row r="171" spans="11:28">
      <c r="K171" s="193"/>
      <c r="L171" s="193"/>
      <c r="M171" s="193"/>
      <c r="N171" s="193"/>
      <c r="O171" s="193"/>
      <c r="P171" s="193"/>
      <c r="Q171" s="193"/>
      <c r="R171" s="193"/>
      <c r="S171" s="193"/>
      <c r="T171" s="193"/>
      <c r="U171" s="193"/>
      <c r="V171" s="193"/>
      <c r="W171" s="193"/>
      <c r="X171" s="193"/>
      <c r="Y171" s="193"/>
      <c r="Z171" s="193"/>
      <c r="AA171" s="193"/>
      <c r="AB171" s="193"/>
    </row>
    <row r="172" spans="11:28">
      <c r="K172" s="193"/>
      <c r="L172" s="193"/>
      <c r="M172" s="193"/>
      <c r="N172" s="193"/>
      <c r="O172" s="193"/>
      <c r="P172" s="193"/>
      <c r="Q172" s="193"/>
      <c r="R172" s="193"/>
      <c r="S172" s="193"/>
      <c r="T172" s="193"/>
      <c r="U172" s="193"/>
      <c r="V172" s="193"/>
      <c r="W172" s="193"/>
      <c r="X172" s="193"/>
      <c r="Y172" s="193"/>
      <c r="Z172" s="193"/>
      <c r="AA172" s="193"/>
      <c r="AB172" s="193"/>
    </row>
    <row r="173" spans="11:28">
      <c r="K173" s="193"/>
      <c r="L173" s="193"/>
      <c r="M173" s="193"/>
      <c r="N173" s="193"/>
      <c r="O173" s="193"/>
      <c r="P173" s="193"/>
      <c r="Q173" s="193"/>
      <c r="R173" s="193"/>
      <c r="S173" s="193"/>
      <c r="T173" s="193"/>
      <c r="U173" s="193"/>
      <c r="V173" s="193"/>
      <c r="W173" s="193"/>
      <c r="X173" s="193"/>
      <c r="Y173" s="193"/>
      <c r="Z173" s="193"/>
      <c r="AA173" s="193"/>
      <c r="AB173" s="193"/>
    </row>
    <row r="174" spans="11:28">
      <c r="K174" s="193"/>
      <c r="L174" s="193"/>
      <c r="M174" s="193"/>
      <c r="N174" s="193"/>
      <c r="O174" s="193"/>
      <c r="P174" s="193"/>
      <c r="Q174" s="193"/>
      <c r="R174" s="193"/>
      <c r="S174" s="193"/>
      <c r="T174" s="193"/>
      <c r="U174" s="193"/>
      <c r="V174" s="193"/>
      <c r="W174" s="193"/>
      <c r="X174" s="193"/>
      <c r="Y174" s="193"/>
      <c r="Z174" s="193"/>
      <c r="AA174" s="193"/>
      <c r="AB174" s="193"/>
    </row>
    <row r="175" spans="11:28">
      <c r="K175" s="193"/>
      <c r="L175" s="193"/>
      <c r="M175" s="193"/>
      <c r="N175" s="193"/>
      <c r="O175" s="193"/>
      <c r="P175" s="193"/>
      <c r="Q175" s="193"/>
      <c r="R175" s="193"/>
      <c r="S175" s="193"/>
      <c r="T175" s="193"/>
      <c r="U175" s="193"/>
      <c r="V175" s="193"/>
      <c r="W175" s="193"/>
      <c r="X175" s="193"/>
      <c r="Y175" s="193"/>
      <c r="Z175" s="193"/>
      <c r="AA175" s="193"/>
      <c r="AB175" s="193"/>
    </row>
    <row r="176" spans="11:28">
      <c r="K176" s="193"/>
      <c r="L176" s="193"/>
      <c r="M176" s="193"/>
      <c r="N176" s="193"/>
      <c r="O176" s="193"/>
      <c r="P176" s="193"/>
      <c r="Q176" s="193"/>
      <c r="R176" s="193"/>
      <c r="S176" s="193"/>
      <c r="T176" s="193"/>
      <c r="U176" s="193"/>
      <c r="V176" s="193"/>
      <c r="W176" s="193"/>
      <c r="X176" s="193"/>
      <c r="Y176" s="193"/>
      <c r="Z176" s="193"/>
      <c r="AA176" s="193"/>
      <c r="AB176" s="193"/>
    </row>
    <row r="177" spans="11:28">
      <c r="K177" s="193"/>
      <c r="L177" s="193"/>
      <c r="M177" s="193"/>
      <c r="N177" s="193"/>
      <c r="O177" s="193"/>
      <c r="P177" s="193"/>
      <c r="Q177" s="193"/>
      <c r="R177" s="193"/>
      <c r="S177" s="193"/>
      <c r="T177" s="193"/>
      <c r="U177" s="193"/>
      <c r="V177" s="193"/>
      <c r="W177" s="193"/>
      <c r="X177" s="193"/>
      <c r="Y177" s="193"/>
      <c r="Z177" s="193"/>
      <c r="AA177" s="193"/>
      <c r="AB177" s="193"/>
    </row>
    <row r="178" spans="11:28">
      <c r="K178" s="193"/>
      <c r="L178" s="193"/>
      <c r="M178" s="193"/>
      <c r="N178" s="193"/>
      <c r="O178" s="193"/>
      <c r="P178" s="193"/>
      <c r="Q178" s="193"/>
      <c r="R178" s="193"/>
      <c r="S178" s="193"/>
      <c r="T178" s="193"/>
      <c r="U178" s="193"/>
      <c r="V178" s="193"/>
      <c r="W178" s="193"/>
      <c r="X178" s="193"/>
      <c r="Y178" s="193"/>
      <c r="Z178" s="193"/>
      <c r="AA178" s="193"/>
      <c r="AB178" s="193"/>
    </row>
    <row r="179" spans="11:28">
      <c r="K179" s="193"/>
      <c r="L179" s="193"/>
      <c r="M179" s="193"/>
      <c r="N179" s="193"/>
      <c r="O179" s="193"/>
      <c r="P179" s="193"/>
      <c r="Q179" s="193"/>
      <c r="R179" s="193"/>
      <c r="S179" s="193"/>
      <c r="T179" s="193"/>
      <c r="U179" s="193"/>
      <c r="V179" s="193"/>
      <c r="W179" s="193"/>
      <c r="X179" s="193"/>
      <c r="Y179" s="193"/>
      <c r="Z179" s="193"/>
      <c r="AA179" s="193"/>
      <c r="AB179" s="193"/>
    </row>
    <row r="180" spans="11:28">
      <c r="K180" s="193"/>
      <c r="L180" s="193"/>
      <c r="M180" s="193"/>
      <c r="N180" s="193"/>
      <c r="O180" s="193"/>
      <c r="P180" s="193"/>
      <c r="Q180" s="193"/>
      <c r="R180" s="193"/>
      <c r="S180" s="193"/>
      <c r="T180" s="193"/>
      <c r="U180" s="193"/>
      <c r="V180" s="193"/>
      <c r="W180" s="193"/>
      <c r="X180" s="193"/>
      <c r="Y180" s="193"/>
      <c r="Z180" s="193"/>
      <c r="AA180" s="193"/>
      <c r="AB180" s="193"/>
    </row>
    <row r="181" spans="11:28">
      <c r="K181" s="193"/>
      <c r="L181" s="193"/>
      <c r="M181" s="193"/>
      <c r="N181" s="193"/>
      <c r="O181" s="193"/>
      <c r="P181" s="193"/>
      <c r="Q181" s="193"/>
      <c r="R181" s="193"/>
      <c r="S181" s="193"/>
      <c r="T181" s="193"/>
      <c r="U181" s="193"/>
      <c r="V181" s="193"/>
      <c r="W181" s="193"/>
      <c r="X181" s="193"/>
      <c r="Y181" s="193"/>
      <c r="Z181" s="193"/>
      <c r="AA181" s="193"/>
      <c r="AB181" s="193"/>
    </row>
    <row r="182" spans="11:28">
      <c r="K182" s="193"/>
      <c r="L182" s="193"/>
      <c r="M182" s="193"/>
      <c r="N182" s="193"/>
      <c r="O182" s="193"/>
      <c r="P182" s="193"/>
      <c r="Q182" s="193"/>
      <c r="R182" s="193"/>
      <c r="S182" s="193"/>
      <c r="T182" s="193"/>
      <c r="U182" s="193"/>
      <c r="V182" s="193"/>
      <c r="W182" s="193"/>
      <c r="X182" s="193"/>
      <c r="Y182" s="193"/>
      <c r="Z182" s="193"/>
      <c r="AA182" s="193"/>
      <c r="AB182" s="193"/>
    </row>
    <row r="183" spans="11:28">
      <c r="K183" s="193"/>
      <c r="L183" s="193"/>
      <c r="M183" s="193"/>
      <c r="N183" s="193"/>
      <c r="O183" s="193"/>
      <c r="P183" s="193"/>
      <c r="Q183" s="193"/>
      <c r="R183" s="193"/>
      <c r="S183" s="193"/>
      <c r="T183" s="193"/>
      <c r="U183" s="193"/>
      <c r="V183" s="193"/>
      <c r="W183" s="193"/>
      <c r="X183" s="193"/>
      <c r="Y183" s="193"/>
      <c r="Z183" s="193"/>
      <c r="AA183" s="193"/>
      <c r="AB183" s="193"/>
    </row>
    <row r="184" spans="11:28">
      <c r="K184" s="193"/>
      <c r="L184" s="193"/>
      <c r="M184" s="193"/>
      <c r="N184" s="193"/>
      <c r="O184" s="193"/>
      <c r="P184" s="193"/>
      <c r="Q184" s="193"/>
      <c r="R184" s="193"/>
      <c r="S184" s="193"/>
      <c r="T184" s="193"/>
      <c r="U184" s="193"/>
      <c r="V184" s="193"/>
      <c r="W184" s="193"/>
      <c r="X184" s="193"/>
      <c r="Y184" s="193"/>
      <c r="Z184" s="193"/>
      <c r="AA184" s="193"/>
      <c r="AB184" s="193"/>
    </row>
    <row r="185" spans="11:28">
      <c r="K185" s="193"/>
      <c r="L185" s="193"/>
      <c r="M185" s="193"/>
      <c r="N185" s="193"/>
      <c r="O185" s="193"/>
      <c r="P185" s="193"/>
      <c r="Q185" s="193"/>
      <c r="R185" s="193"/>
      <c r="S185" s="193"/>
      <c r="T185" s="193"/>
      <c r="U185" s="193"/>
      <c r="V185" s="193"/>
      <c r="W185" s="193"/>
      <c r="X185" s="193"/>
      <c r="Y185" s="193"/>
      <c r="Z185" s="193"/>
      <c r="AA185" s="193"/>
      <c r="AB185" s="193"/>
    </row>
    <row r="186" spans="11:28">
      <c r="K186" s="193"/>
      <c r="L186" s="193"/>
      <c r="M186" s="193"/>
      <c r="N186" s="193"/>
      <c r="O186" s="193"/>
      <c r="P186" s="193"/>
      <c r="Q186" s="193"/>
      <c r="R186" s="193"/>
      <c r="S186" s="193"/>
      <c r="T186" s="193"/>
      <c r="U186" s="193"/>
      <c r="V186" s="193"/>
      <c r="W186" s="193"/>
      <c r="X186" s="193"/>
      <c r="Y186" s="193"/>
      <c r="Z186" s="193"/>
      <c r="AA186" s="193"/>
      <c r="AB186" s="193"/>
    </row>
    <row r="187" spans="11:28">
      <c r="K187" s="193"/>
      <c r="L187" s="193"/>
      <c r="M187" s="193"/>
      <c r="N187" s="193"/>
      <c r="O187" s="193"/>
      <c r="P187" s="193"/>
      <c r="Q187" s="193"/>
      <c r="R187" s="193"/>
      <c r="S187" s="193"/>
      <c r="T187" s="193"/>
      <c r="U187" s="193"/>
      <c r="V187" s="193"/>
      <c r="W187" s="193"/>
      <c r="X187" s="193"/>
      <c r="Y187" s="193"/>
      <c r="Z187" s="193"/>
      <c r="AA187" s="193"/>
      <c r="AB187" s="193"/>
    </row>
    <row r="188" spans="11:28">
      <c r="K188" s="193"/>
      <c r="L188" s="193"/>
      <c r="M188" s="193"/>
      <c r="N188" s="193"/>
      <c r="O188" s="193"/>
      <c r="P188" s="193"/>
      <c r="Q188" s="193"/>
      <c r="R188" s="193"/>
      <c r="S188" s="193"/>
      <c r="T188" s="193"/>
      <c r="U188" s="193"/>
      <c r="V188" s="193"/>
      <c r="W188" s="193"/>
      <c r="X188" s="193"/>
      <c r="Y188" s="193"/>
      <c r="Z188" s="193"/>
      <c r="AA188" s="193"/>
      <c r="AB188" s="193"/>
    </row>
    <row r="189" spans="11:28">
      <c r="K189" s="193"/>
      <c r="L189" s="193"/>
      <c r="M189" s="193"/>
      <c r="N189" s="193"/>
      <c r="O189" s="193"/>
      <c r="P189" s="193"/>
      <c r="Q189" s="193"/>
      <c r="R189" s="193"/>
      <c r="S189" s="193"/>
      <c r="T189" s="193"/>
      <c r="U189" s="193"/>
      <c r="V189" s="193"/>
      <c r="W189" s="193"/>
      <c r="X189" s="193"/>
      <c r="Y189" s="193"/>
      <c r="Z189" s="193"/>
      <c r="AA189" s="193"/>
      <c r="AB189" s="193"/>
    </row>
    <row r="190" spans="11:28">
      <c r="K190" s="193"/>
      <c r="L190" s="193"/>
      <c r="M190" s="193"/>
      <c r="N190" s="193"/>
      <c r="O190" s="193"/>
      <c r="P190" s="193"/>
      <c r="Q190" s="193"/>
      <c r="R190" s="193"/>
      <c r="S190" s="193"/>
      <c r="T190" s="193"/>
      <c r="U190" s="193"/>
      <c r="V190" s="193"/>
      <c r="W190" s="193"/>
      <c r="X190" s="193"/>
      <c r="Y190" s="193"/>
      <c r="Z190" s="193"/>
      <c r="AA190" s="193"/>
      <c r="AB190" s="193"/>
    </row>
    <row r="191" spans="11:28">
      <c r="K191" s="193"/>
      <c r="L191" s="193"/>
      <c r="M191" s="193"/>
      <c r="N191" s="193"/>
      <c r="O191" s="193"/>
      <c r="P191" s="193"/>
      <c r="Q191" s="193"/>
      <c r="R191" s="193"/>
      <c r="S191" s="193"/>
      <c r="T191" s="193"/>
      <c r="U191" s="193"/>
      <c r="V191" s="193"/>
      <c r="W191" s="193"/>
      <c r="X191" s="193"/>
      <c r="Y191" s="193"/>
      <c r="Z191" s="193"/>
      <c r="AA191" s="193"/>
      <c r="AB191" s="193"/>
    </row>
    <row r="192" spans="11:28">
      <c r="K192" s="193"/>
      <c r="L192" s="193"/>
      <c r="M192" s="193"/>
      <c r="N192" s="193"/>
      <c r="O192" s="193"/>
      <c r="P192" s="193"/>
      <c r="Q192" s="193"/>
      <c r="R192" s="193"/>
      <c r="S192" s="193"/>
      <c r="T192" s="193"/>
      <c r="U192" s="193"/>
      <c r="V192" s="193"/>
      <c r="W192" s="193"/>
      <c r="X192" s="193"/>
      <c r="Y192" s="193"/>
      <c r="Z192" s="193"/>
      <c r="AA192" s="193"/>
      <c r="AB192" s="193"/>
    </row>
    <row r="193" spans="11:28">
      <c r="K193" s="193"/>
      <c r="L193" s="193"/>
      <c r="M193" s="193"/>
      <c r="N193" s="193"/>
      <c r="O193" s="193"/>
      <c r="P193" s="193"/>
      <c r="Q193" s="193"/>
      <c r="R193" s="193"/>
      <c r="S193" s="193"/>
      <c r="T193" s="193"/>
      <c r="U193" s="193"/>
      <c r="V193" s="193"/>
      <c r="W193" s="193"/>
      <c r="X193" s="193"/>
      <c r="Y193" s="193"/>
      <c r="Z193" s="193"/>
      <c r="AA193" s="193"/>
      <c r="AB193" s="193"/>
    </row>
    <row r="194" spans="11:28">
      <c r="K194" s="193"/>
      <c r="L194" s="193"/>
      <c r="M194" s="193"/>
      <c r="N194" s="193"/>
      <c r="O194" s="193"/>
      <c r="P194" s="193"/>
      <c r="Q194" s="193"/>
      <c r="R194" s="193"/>
      <c r="S194" s="193"/>
      <c r="T194" s="193"/>
      <c r="U194" s="193"/>
      <c r="V194" s="193"/>
      <c r="W194" s="193"/>
      <c r="X194" s="193"/>
      <c r="Y194" s="193"/>
      <c r="Z194" s="193"/>
      <c r="AA194" s="193"/>
      <c r="AB194" s="193"/>
    </row>
  </sheetData>
  <sheetProtection password="D84A" sheet="1" objects="1" scenarios="1" selectLockedCells="1"/>
  <mergeCells count="1">
    <mergeCell ref="O2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9" r:id="rId4" name="Drop Down 5">
              <controlPr defaultSize="0" autoLine="0" autoPict="0">
                <anchor moveWithCells="1">
                  <from>
                    <xdr:col>25</xdr:col>
                    <xdr:colOff>438150</xdr:colOff>
                    <xdr:row>22</xdr:row>
                    <xdr:rowOff>9525</xdr:rowOff>
                  </from>
                  <to>
                    <xdr:col>27</xdr:col>
                    <xdr:colOff>390525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0" r:id="rId5" name="Drop Down 6">
              <controlPr defaultSize="0" autoLine="0" autoPict="0">
                <anchor moveWithCells="1">
                  <from>
                    <xdr:col>17</xdr:col>
                    <xdr:colOff>276225</xdr:colOff>
                    <xdr:row>106</xdr:row>
                    <xdr:rowOff>152400</xdr:rowOff>
                  </from>
                  <to>
                    <xdr:col>18</xdr:col>
                    <xdr:colOff>733425</xdr:colOff>
                    <xdr:row>107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1" r:id="rId6" name="Drop Down 7">
              <controlPr defaultSize="0" autoLine="0" autoPict="0">
                <anchor>
                  <from>
                    <xdr:col>16</xdr:col>
                    <xdr:colOff>19050</xdr:colOff>
                    <xdr:row>5</xdr:row>
                    <xdr:rowOff>142875</xdr:rowOff>
                  </from>
                  <to>
                    <xdr:col>18</xdr:col>
                    <xdr:colOff>752475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4" r:id="rId7" name="Drop Down 10">
              <controlPr defaultSize="0" autoLine="0" autoPict="0">
                <anchor moveWithCells="1">
                  <from>
                    <xdr:col>24</xdr:col>
                    <xdr:colOff>295275</xdr:colOff>
                    <xdr:row>38</xdr:row>
                    <xdr:rowOff>133350</xdr:rowOff>
                  </from>
                  <to>
                    <xdr:col>27</xdr:col>
                    <xdr:colOff>542925</xdr:colOff>
                    <xdr:row>39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5" r:id="rId8" name="Drop Down 11">
              <controlPr defaultSize="0" autoLine="0" autoPict="0">
                <anchor moveWithCells="1">
                  <from>
                    <xdr:col>24</xdr:col>
                    <xdr:colOff>76200</xdr:colOff>
                    <xdr:row>5</xdr:row>
                    <xdr:rowOff>142875</xdr:rowOff>
                  </from>
                  <to>
                    <xdr:col>27</xdr:col>
                    <xdr:colOff>476250</xdr:colOff>
                    <xdr:row>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6" r:id="rId9" name="Drop Down 12">
              <controlPr defaultSize="0" autoLine="0" autoPict="0">
                <anchor moveWithCells="1">
                  <from>
                    <xdr:col>25</xdr:col>
                    <xdr:colOff>542925</xdr:colOff>
                    <xdr:row>159</xdr:row>
                    <xdr:rowOff>104775</xdr:rowOff>
                  </from>
                  <to>
                    <xdr:col>27</xdr:col>
                    <xdr:colOff>428625</xdr:colOff>
                    <xdr:row>160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7" r:id="rId10" name="Drop Down 13">
              <controlPr defaultSize="0" autoLine="0" autoPict="0">
                <anchor moveWithCells="1">
                  <from>
                    <xdr:col>17</xdr:col>
                    <xdr:colOff>180975</xdr:colOff>
                    <xdr:row>159</xdr:row>
                    <xdr:rowOff>142875</xdr:rowOff>
                  </from>
                  <to>
                    <xdr:col>18</xdr:col>
                    <xdr:colOff>685800</xdr:colOff>
                    <xdr:row>160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71"/>
  <sheetViews>
    <sheetView topLeftCell="A8" zoomScale="130" zoomScaleNormal="130" workbookViewId="0">
      <selection activeCell="N29" sqref="N29"/>
    </sheetView>
  </sheetViews>
  <sheetFormatPr defaultRowHeight="11.25"/>
  <cols>
    <col min="1" max="1" width="4.42578125" style="148" bestFit="1" customWidth="1"/>
    <col min="2" max="2" width="9.28515625" style="149" bestFit="1" customWidth="1"/>
    <col min="3" max="3" width="12.7109375" style="148" bestFit="1" customWidth="1"/>
    <col min="4" max="4" width="8.42578125" style="149" bestFit="1" customWidth="1"/>
    <col min="5" max="5" width="7.28515625" style="142" bestFit="1" customWidth="1"/>
    <col min="6" max="6" width="11.7109375" style="142" bestFit="1" customWidth="1"/>
    <col min="7" max="7" width="5.7109375" style="142" bestFit="1" customWidth="1"/>
    <col min="8" max="8" width="8.85546875" style="142" customWidth="1"/>
    <col min="9" max="9" width="4.7109375" style="142" customWidth="1"/>
    <col min="10" max="10" width="4.42578125" style="142" bestFit="1" customWidth="1"/>
    <col min="11" max="11" width="9.28515625" style="142" bestFit="1" customWidth="1"/>
    <col min="12" max="12" width="12.7109375" style="142" bestFit="1" customWidth="1"/>
    <col min="13" max="13" width="8.28515625" style="142" bestFit="1" customWidth="1"/>
    <col min="14" max="14" width="7.140625" style="142" bestFit="1" customWidth="1"/>
    <col min="15" max="15" width="11.5703125" style="142" bestFit="1" customWidth="1"/>
    <col min="16" max="16" width="6.85546875" style="142" bestFit="1" customWidth="1"/>
    <col min="17" max="24" width="9.140625" style="142"/>
    <col min="25" max="25" width="4" style="142" customWidth="1"/>
    <col min="26" max="16384" width="9.140625" style="142"/>
  </cols>
  <sheetData>
    <row r="1" spans="1:18">
      <c r="A1" s="223" t="s">
        <v>291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151"/>
    </row>
    <row r="2" spans="1:18">
      <c r="A2" s="223" t="s">
        <v>292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</row>
    <row r="5" spans="1:18">
      <c r="A5" s="139" t="s">
        <v>143</v>
      </c>
      <c r="B5" s="139" t="s">
        <v>286</v>
      </c>
      <c r="C5" s="139" t="s">
        <v>285</v>
      </c>
      <c r="D5" s="139" t="s">
        <v>284</v>
      </c>
      <c r="E5" s="139" t="s">
        <v>283</v>
      </c>
      <c r="F5" s="139" t="s">
        <v>282</v>
      </c>
      <c r="G5" s="139" t="s">
        <v>8</v>
      </c>
      <c r="J5" s="139" t="s">
        <v>143</v>
      </c>
      <c r="K5" s="139" t="s">
        <v>366</v>
      </c>
      <c r="L5" s="139" t="s">
        <v>367</v>
      </c>
      <c r="M5" s="139" t="s">
        <v>368</v>
      </c>
      <c r="N5" s="139" t="s">
        <v>386</v>
      </c>
      <c r="O5" s="139" t="s">
        <v>369</v>
      </c>
      <c r="P5" s="139" t="s">
        <v>189</v>
      </c>
    </row>
    <row r="6" spans="1:18">
      <c r="A6" s="143">
        <v>2012</v>
      </c>
      <c r="B6" s="152">
        <v>2</v>
      </c>
      <c r="C6" s="153">
        <v>25</v>
      </c>
      <c r="D6" s="153">
        <v>37</v>
      </c>
      <c r="E6" s="153">
        <v>8</v>
      </c>
      <c r="F6" s="153">
        <v>2</v>
      </c>
      <c r="G6" s="154">
        <f>SUM(B6:F6)</f>
        <v>74</v>
      </c>
      <c r="J6" s="140">
        <f>INDEX($A$13:$F$15,$P6, MATCH(J$5,$A$12:$F$12,0))</f>
        <v>2014</v>
      </c>
      <c r="K6" s="141">
        <f t="shared" ref="K6:O6" si="0">INDEX($A$13:$F$15,$P6, MATCH(K$5,$A$12:$F$12,0))</f>
        <v>8.98876404494382E-2</v>
      </c>
      <c r="L6" s="141">
        <f t="shared" si="0"/>
        <v>0.12359550561797752</v>
      </c>
      <c r="M6" s="141">
        <f t="shared" si="0"/>
        <v>0.2808988764044944</v>
      </c>
      <c r="N6" s="141">
        <f t="shared" si="0"/>
        <v>0.449438202247191</v>
      </c>
      <c r="O6" s="141">
        <f t="shared" si="0"/>
        <v>5.6179775280898875E-2</v>
      </c>
      <c r="P6" s="140">
        <v>2</v>
      </c>
    </row>
    <row r="7" spans="1:18">
      <c r="A7" s="143">
        <v>2014</v>
      </c>
      <c r="B7" s="152">
        <v>8</v>
      </c>
      <c r="C7" s="153">
        <v>11</v>
      </c>
      <c r="D7" s="153">
        <v>25</v>
      </c>
      <c r="E7" s="153">
        <v>40</v>
      </c>
      <c r="F7" s="153">
        <v>5</v>
      </c>
      <c r="G7" s="154">
        <f t="shared" ref="G7:G8" si="1">SUM(B7:F7)</f>
        <v>89</v>
      </c>
    </row>
    <row r="8" spans="1:18">
      <c r="A8" s="146">
        <v>2015</v>
      </c>
      <c r="B8" s="152">
        <v>10</v>
      </c>
      <c r="C8" s="153">
        <v>16</v>
      </c>
      <c r="D8" s="153">
        <v>29</v>
      </c>
      <c r="E8" s="153">
        <v>36</v>
      </c>
      <c r="F8" s="153">
        <v>10</v>
      </c>
      <c r="G8" s="154">
        <f t="shared" si="1"/>
        <v>101</v>
      </c>
    </row>
    <row r="12" spans="1:18">
      <c r="A12" s="139" t="s">
        <v>143</v>
      </c>
      <c r="B12" s="139" t="s">
        <v>366</v>
      </c>
      <c r="C12" s="139" t="s">
        <v>367</v>
      </c>
      <c r="D12" s="139" t="s">
        <v>368</v>
      </c>
      <c r="E12" s="139" t="s">
        <v>386</v>
      </c>
      <c r="F12" s="139" t="s">
        <v>369</v>
      </c>
    </row>
    <row r="13" spans="1:18">
      <c r="A13" s="143">
        <v>2012</v>
      </c>
      <c r="B13" s="147">
        <f>B6/$G$6</f>
        <v>2.7027027027027029E-2</v>
      </c>
      <c r="C13" s="147">
        <f t="shared" ref="C13:F13" si="2">C6/$G$6</f>
        <v>0.33783783783783783</v>
      </c>
      <c r="D13" s="147">
        <f t="shared" si="2"/>
        <v>0.5</v>
      </c>
      <c r="E13" s="147">
        <f t="shared" si="2"/>
        <v>0.10810810810810811</v>
      </c>
      <c r="F13" s="147">
        <f t="shared" si="2"/>
        <v>2.7027027027027029E-2</v>
      </c>
    </row>
    <row r="14" spans="1:18">
      <c r="A14" s="143">
        <v>2014</v>
      </c>
      <c r="B14" s="147">
        <f>B7/$G$7</f>
        <v>8.98876404494382E-2</v>
      </c>
      <c r="C14" s="147">
        <f t="shared" ref="C14:F14" si="3">C7/$G$7</f>
        <v>0.12359550561797752</v>
      </c>
      <c r="D14" s="147">
        <f t="shared" si="3"/>
        <v>0.2808988764044944</v>
      </c>
      <c r="E14" s="147">
        <f t="shared" si="3"/>
        <v>0.449438202247191</v>
      </c>
      <c r="F14" s="147">
        <f t="shared" si="3"/>
        <v>5.6179775280898875E-2</v>
      </c>
    </row>
    <row r="15" spans="1:18">
      <c r="A15" s="146">
        <v>2015</v>
      </c>
      <c r="B15" s="147">
        <f>B8/$G$8</f>
        <v>9.9009900990099015E-2</v>
      </c>
      <c r="C15" s="147">
        <f t="shared" ref="C15:F15" si="4">C8/$G$8</f>
        <v>0.15841584158415842</v>
      </c>
      <c r="D15" s="147">
        <f t="shared" si="4"/>
        <v>0.28712871287128711</v>
      </c>
      <c r="E15" s="147">
        <f t="shared" si="4"/>
        <v>0.35643564356435642</v>
      </c>
      <c r="F15" s="147">
        <f t="shared" si="4"/>
        <v>9.9009900990099015E-2</v>
      </c>
    </row>
    <row r="20" spans="1:18">
      <c r="D20" s="149">
        <f>0.165*12</f>
        <v>1.98</v>
      </c>
    </row>
    <row r="21" spans="1:18">
      <c r="D21" s="149">
        <f>D20+1.65</f>
        <v>3.63</v>
      </c>
    </row>
    <row r="24" spans="1:18">
      <c r="A24" s="223" t="s">
        <v>291</v>
      </c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</row>
    <row r="25" spans="1:18">
      <c r="A25" s="222" t="s">
        <v>293</v>
      </c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</row>
    <row r="28" spans="1:18">
      <c r="A28" s="139" t="s">
        <v>143</v>
      </c>
      <c r="B28" s="139" t="s">
        <v>286</v>
      </c>
      <c r="C28" s="139" t="s">
        <v>285</v>
      </c>
      <c r="D28" s="139" t="s">
        <v>284</v>
      </c>
      <c r="E28" s="139" t="s">
        <v>283</v>
      </c>
      <c r="F28" s="139" t="s">
        <v>282</v>
      </c>
      <c r="G28" s="139" t="s">
        <v>8</v>
      </c>
      <c r="J28" s="139" t="s">
        <v>143</v>
      </c>
      <c r="K28" s="139" t="s">
        <v>366</v>
      </c>
      <c r="L28" s="139" t="s">
        <v>367</v>
      </c>
      <c r="M28" s="139" t="s">
        <v>368</v>
      </c>
      <c r="N28" s="139" t="s">
        <v>386</v>
      </c>
      <c r="O28" s="139" t="s">
        <v>369</v>
      </c>
      <c r="P28" s="139" t="s">
        <v>189</v>
      </c>
    </row>
    <row r="29" spans="1:18">
      <c r="A29" s="143">
        <v>2012</v>
      </c>
      <c r="B29" s="144">
        <v>7</v>
      </c>
      <c r="C29" s="145">
        <v>15</v>
      </c>
      <c r="D29" s="145">
        <v>27</v>
      </c>
      <c r="E29" s="145">
        <v>21</v>
      </c>
      <c r="F29" s="145">
        <v>4</v>
      </c>
      <c r="G29" s="140">
        <f>SUM(B29:F29)</f>
        <v>74</v>
      </c>
      <c r="J29" s="140">
        <f>INDEX($A$36:$F$39,$P29,MATCH(J$28,$A$35:$F$35,0))</f>
        <v>2014</v>
      </c>
      <c r="K29" s="141">
        <f t="shared" ref="K29:O29" si="5">INDEX($A$36:$F$39,$P29,MATCH(K$28,$A$35:$F$35,0))</f>
        <v>4.49438202247191E-2</v>
      </c>
      <c r="L29" s="141">
        <f t="shared" si="5"/>
        <v>0.10112359550561797</v>
      </c>
      <c r="M29" s="141">
        <f t="shared" si="5"/>
        <v>0.19101123595505617</v>
      </c>
      <c r="N29" s="141">
        <f t="shared" si="5"/>
        <v>0.5842696629213483</v>
      </c>
      <c r="O29" s="141">
        <f t="shared" si="5"/>
        <v>7.8651685393258425E-2</v>
      </c>
      <c r="P29" s="140">
        <v>3</v>
      </c>
    </row>
    <row r="30" spans="1:18">
      <c r="A30" s="146">
        <v>2013</v>
      </c>
      <c r="B30" s="144">
        <v>8</v>
      </c>
      <c r="C30" s="144">
        <v>8</v>
      </c>
      <c r="D30" s="144">
        <v>20</v>
      </c>
      <c r="E30" s="144">
        <v>30</v>
      </c>
      <c r="F30" s="144">
        <v>6</v>
      </c>
      <c r="G30" s="140">
        <f t="shared" ref="G30:G32" si="6">SUM(B30:F30)</f>
        <v>72</v>
      </c>
      <c r="J30" s="155"/>
      <c r="K30" s="156"/>
      <c r="L30" s="156"/>
      <c r="M30" s="156"/>
      <c r="N30" s="156"/>
      <c r="O30" s="156"/>
      <c r="P30" s="155"/>
    </row>
    <row r="31" spans="1:18">
      <c r="A31" s="143">
        <v>2014</v>
      </c>
      <c r="B31" s="144">
        <v>4</v>
      </c>
      <c r="C31" s="144">
        <v>9</v>
      </c>
      <c r="D31" s="144">
        <v>17</v>
      </c>
      <c r="E31" s="144">
        <v>52</v>
      </c>
      <c r="F31" s="144">
        <v>7</v>
      </c>
      <c r="G31" s="140">
        <f t="shared" si="6"/>
        <v>89</v>
      </c>
    </row>
    <row r="32" spans="1:18">
      <c r="A32" s="146">
        <v>2015</v>
      </c>
      <c r="B32" s="144">
        <v>13</v>
      </c>
      <c r="C32" s="144">
        <v>11</v>
      </c>
      <c r="D32" s="144">
        <v>24</v>
      </c>
      <c r="E32" s="144">
        <v>43</v>
      </c>
      <c r="F32" s="144">
        <v>10</v>
      </c>
      <c r="G32" s="140">
        <f t="shared" si="6"/>
        <v>101</v>
      </c>
    </row>
    <row r="35" spans="1:8">
      <c r="A35" s="139" t="s">
        <v>143</v>
      </c>
      <c r="B35" s="139" t="s">
        <v>366</v>
      </c>
      <c r="C35" s="139" t="s">
        <v>367</v>
      </c>
      <c r="D35" s="139" t="s">
        <v>368</v>
      </c>
      <c r="E35" s="139" t="s">
        <v>386</v>
      </c>
      <c r="F35" s="139" t="s">
        <v>369</v>
      </c>
    </row>
    <row r="36" spans="1:8">
      <c r="A36" s="143">
        <v>2012</v>
      </c>
      <c r="B36" s="147">
        <f>B29/$G$29</f>
        <v>9.45945945945946E-2</v>
      </c>
      <c r="C36" s="147">
        <f>C29/$G$29</f>
        <v>0.20270270270270271</v>
      </c>
      <c r="D36" s="147">
        <f>D29/$G$29</f>
        <v>0.36486486486486486</v>
      </c>
      <c r="E36" s="147">
        <f>E29/$G$29</f>
        <v>0.28378378378378377</v>
      </c>
      <c r="F36" s="147">
        <f>F29/$G$29</f>
        <v>5.4054054054054057E-2</v>
      </c>
    </row>
    <row r="37" spans="1:8">
      <c r="A37" s="146">
        <v>2013</v>
      </c>
      <c r="B37" s="147">
        <f>B30/$G$30</f>
        <v>0.1111111111111111</v>
      </c>
      <c r="C37" s="147">
        <f>C30/$G$30</f>
        <v>0.1111111111111111</v>
      </c>
      <c r="D37" s="147">
        <f>D30/$G$30</f>
        <v>0.27777777777777779</v>
      </c>
      <c r="E37" s="147">
        <f>E30/$G$30</f>
        <v>0.41666666666666669</v>
      </c>
      <c r="F37" s="147">
        <f>F30/$G$30</f>
        <v>8.3333333333333329E-2</v>
      </c>
    </row>
    <row r="38" spans="1:8">
      <c r="A38" s="143">
        <v>2014</v>
      </c>
      <c r="B38" s="147">
        <f>B31/$G$31</f>
        <v>4.49438202247191E-2</v>
      </c>
      <c r="C38" s="147">
        <f>C31/$G$31</f>
        <v>0.10112359550561797</v>
      </c>
      <c r="D38" s="147">
        <f>D31/$G$31</f>
        <v>0.19101123595505617</v>
      </c>
      <c r="E38" s="147">
        <f>E31/$G$31</f>
        <v>0.5842696629213483</v>
      </c>
      <c r="F38" s="147">
        <f>F31/$G$31</f>
        <v>7.8651685393258425E-2</v>
      </c>
    </row>
    <row r="39" spans="1:8">
      <c r="A39" s="146">
        <v>2015</v>
      </c>
      <c r="B39" s="147">
        <f>B32/$G$32</f>
        <v>0.12871287128712872</v>
      </c>
      <c r="C39" s="147">
        <f>C32/$G$32</f>
        <v>0.10891089108910891</v>
      </c>
      <c r="D39" s="147">
        <f>D32/$G$32</f>
        <v>0.23762376237623761</v>
      </c>
      <c r="E39" s="147">
        <f>E32/$G$32</f>
        <v>0.42574257425742573</v>
      </c>
      <c r="F39" s="147">
        <f>F32/$G$32</f>
        <v>9.9009900990099015E-2</v>
      </c>
    </row>
    <row r="44" spans="1:8">
      <c r="H44" s="150"/>
    </row>
    <row r="52" spans="1:18">
      <c r="A52" s="223" t="s">
        <v>309</v>
      </c>
      <c r="B52" s="223"/>
      <c r="C52" s="223"/>
      <c r="D52" s="223"/>
      <c r="E52" s="223"/>
      <c r="F52" s="223"/>
      <c r="G52" s="223"/>
      <c r="H52" s="223"/>
      <c r="I52" s="223"/>
      <c r="J52" s="223"/>
      <c r="K52" s="223"/>
      <c r="L52" s="223"/>
      <c r="M52" s="223"/>
      <c r="N52" s="223"/>
      <c r="O52" s="223"/>
      <c r="P52" s="223"/>
      <c r="Q52" s="223"/>
      <c r="R52" s="223"/>
    </row>
    <row r="53" spans="1:18">
      <c r="A53" s="222"/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</row>
    <row r="56" spans="1:18">
      <c r="A56" s="162" t="s">
        <v>143</v>
      </c>
      <c r="B56" s="163" t="s">
        <v>294</v>
      </c>
      <c r="C56" s="163" t="s">
        <v>295</v>
      </c>
      <c r="D56" s="163" t="s">
        <v>296</v>
      </c>
      <c r="E56" s="163" t="s">
        <v>297</v>
      </c>
      <c r="F56" s="163" t="s">
        <v>298</v>
      </c>
      <c r="G56" s="163" t="s">
        <v>299</v>
      </c>
      <c r="H56" s="163" t="s">
        <v>300</v>
      </c>
      <c r="I56" s="163" t="s">
        <v>301</v>
      </c>
      <c r="J56" s="163" t="s">
        <v>302</v>
      </c>
      <c r="K56" s="163" t="s">
        <v>303</v>
      </c>
      <c r="L56" s="163" t="s">
        <v>304</v>
      </c>
      <c r="M56" s="163" t="s">
        <v>305</v>
      </c>
      <c r="N56" s="163" t="s">
        <v>8</v>
      </c>
      <c r="O56" s="163" t="s">
        <v>306</v>
      </c>
    </row>
    <row r="57" spans="1:18">
      <c r="A57" s="160">
        <v>2011</v>
      </c>
      <c r="B57" s="144">
        <v>1476</v>
      </c>
      <c r="C57" s="144">
        <v>1243</v>
      </c>
      <c r="D57" s="144">
        <v>1356</v>
      </c>
      <c r="E57" s="164">
        <v>1060</v>
      </c>
      <c r="F57" s="164">
        <v>1564</v>
      </c>
      <c r="G57" s="164">
        <v>851</v>
      </c>
      <c r="H57" s="164">
        <v>316</v>
      </c>
      <c r="I57" s="164">
        <v>573</v>
      </c>
      <c r="J57" s="164">
        <v>887</v>
      </c>
      <c r="K57" s="164">
        <v>1109</v>
      </c>
      <c r="L57" s="164">
        <v>1034</v>
      </c>
      <c r="M57" s="164">
        <v>730</v>
      </c>
      <c r="N57" s="166">
        <f>SUM(B57:M57)</f>
        <v>12199</v>
      </c>
      <c r="O57" s="164"/>
    </row>
    <row r="58" spans="1:18">
      <c r="A58" s="160">
        <v>2012</v>
      </c>
      <c r="B58" s="144">
        <v>1110</v>
      </c>
      <c r="C58" s="144">
        <v>925</v>
      </c>
      <c r="D58" s="144">
        <v>1168</v>
      </c>
      <c r="E58" s="164">
        <v>898</v>
      </c>
      <c r="F58" s="164">
        <v>1338</v>
      </c>
      <c r="G58" s="164">
        <v>571</v>
      </c>
      <c r="H58" s="164">
        <v>196</v>
      </c>
      <c r="I58" s="164">
        <v>279</v>
      </c>
      <c r="J58" s="164">
        <v>1313</v>
      </c>
      <c r="K58" s="164">
        <v>1094</v>
      </c>
      <c r="L58" s="164">
        <v>2004</v>
      </c>
      <c r="M58" s="164">
        <v>999</v>
      </c>
      <c r="N58" s="166">
        <f t="shared" ref="N58:N62" si="7">SUM(B58:M58)</f>
        <v>11895</v>
      </c>
      <c r="O58" s="164">
        <v>-2.4920075416017706E-2</v>
      </c>
    </row>
    <row r="59" spans="1:18">
      <c r="A59" s="160">
        <v>2013</v>
      </c>
      <c r="B59" s="144">
        <v>2136</v>
      </c>
      <c r="C59" s="144">
        <v>1369</v>
      </c>
      <c r="D59" s="144">
        <v>1370</v>
      </c>
      <c r="E59" s="164">
        <v>1904</v>
      </c>
      <c r="F59" s="164">
        <v>1723</v>
      </c>
      <c r="G59" s="164">
        <v>1868</v>
      </c>
      <c r="H59" s="164">
        <v>2270</v>
      </c>
      <c r="I59" s="164">
        <v>2499</v>
      </c>
      <c r="J59" s="164">
        <v>2274</v>
      </c>
      <c r="K59" s="164">
        <v>2301</v>
      </c>
      <c r="L59" s="164">
        <v>1798</v>
      </c>
      <c r="M59" s="164">
        <v>1377</v>
      </c>
      <c r="N59" s="166">
        <f t="shared" si="7"/>
        <v>22889</v>
      </c>
      <c r="O59" s="164">
        <v>0.92425388818831444</v>
      </c>
    </row>
    <row r="60" spans="1:18">
      <c r="A60" s="160">
        <v>2014</v>
      </c>
      <c r="B60" s="144">
        <v>1526</v>
      </c>
      <c r="C60" s="144">
        <v>2037</v>
      </c>
      <c r="D60" s="144">
        <v>1864</v>
      </c>
      <c r="E60" s="164">
        <v>1825</v>
      </c>
      <c r="F60" s="164">
        <v>2206</v>
      </c>
      <c r="G60" s="164">
        <v>1423</v>
      </c>
      <c r="H60" s="164">
        <v>2143</v>
      </c>
      <c r="I60" s="164">
        <v>2514</v>
      </c>
      <c r="J60" s="164">
        <v>2306</v>
      </c>
      <c r="K60" s="164">
        <v>2663</v>
      </c>
      <c r="L60" s="164">
        <v>1957</v>
      </c>
      <c r="M60" s="164">
        <v>1429</v>
      </c>
      <c r="N60" s="166">
        <f t="shared" si="7"/>
        <v>23893</v>
      </c>
      <c r="O60" s="164">
        <v>4.3863864738520775E-2</v>
      </c>
    </row>
    <row r="61" spans="1:18">
      <c r="A61" s="160">
        <v>2015</v>
      </c>
      <c r="B61" s="144">
        <v>1740</v>
      </c>
      <c r="C61" s="144">
        <v>1717</v>
      </c>
      <c r="D61" s="144">
        <v>2318</v>
      </c>
      <c r="E61" s="164">
        <v>1674</v>
      </c>
      <c r="F61" s="164">
        <v>2095</v>
      </c>
      <c r="G61" s="164">
        <v>1229</v>
      </c>
      <c r="H61" s="164">
        <v>1676</v>
      </c>
      <c r="I61" s="164">
        <v>2332</v>
      </c>
      <c r="J61" s="164">
        <v>2226</v>
      </c>
      <c r="K61" s="164">
        <v>1997</v>
      </c>
      <c r="L61" s="164">
        <v>1617</v>
      </c>
      <c r="M61" s="164">
        <v>1134</v>
      </c>
      <c r="N61" s="166">
        <f t="shared" si="7"/>
        <v>21755</v>
      </c>
      <c r="O61" s="164">
        <v>-8.948227514334739E-2</v>
      </c>
    </row>
    <row r="62" spans="1:18">
      <c r="A62" s="160">
        <v>2016</v>
      </c>
      <c r="B62" s="144">
        <v>1850</v>
      </c>
      <c r="C62" s="144">
        <v>554</v>
      </c>
      <c r="D62" s="144">
        <v>813</v>
      </c>
      <c r="E62" s="164">
        <v>1626</v>
      </c>
      <c r="F62" s="164">
        <v>0</v>
      </c>
      <c r="G62" s="164">
        <v>0</v>
      </c>
      <c r="H62" s="164">
        <v>0</v>
      </c>
      <c r="I62" s="164">
        <v>0</v>
      </c>
      <c r="J62" s="164">
        <v>0</v>
      </c>
      <c r="K62" s="164">
        <v>0</v>
      </c>
      <c r="L62" s="164">
        <v>0</v>
      </c>
      <c r="M62" s="164">
        <v>0</v>
      </c>
      <c r="N62" s="166">
        <f t="shared" si="7"/>
        <v>4843</v>
      </c>
      <c r="O62" s="164"/>
    </row>
    <row r="65" spans="2:16">
      <c r="B65" s="148" t="s">
        <v>307</v>
      </c>
      <c r="C65" s="149"/>
      <c r="D65" s="148"/>
      <c r="E65" s="149"/>
    </row>
    <row r="66" spans="2:16">
      <c r="B66" s="158" t="s">
        <v>143</v>
      </c>
      <c r="C66" s="159">
        <v>2011</v>
      </c>
      <c r="D66" s="159">
        <v>2012</v>
      </c>
      <c r="E66" s="159">
        <v>2013</v>
      </c>
      <c r="F66" s="159">
        <v>2014</v>
      </c>
      <c r="G66" s="159">
        <v>2015</v>
      </c>
    </row>
    <row r="67" spans="2:16">
      <c r="B67" s="160" t="s">
        <v>308</v>
      </c>
      <c r="C67" s="161">
        <v>12199</v>
      </c>
      <c r="D67" s="161">
        <v>11895</v>
      </c>
      <c r="E67" s="161">
        <v>22889</v>
      </c>
      <c r="F67" s="165">
        <v>23893</v>
      </c>
      <c r="G67" s="165">
        <v>21755</v>
      </c>
    </row>
    <row r="70" spans="2:16">
      <c r="I70" s="157"/>
    </row>
    <row r="71" spans="2:16">
      <c r="E71" s="148"/>
      <c r="F71" s="149"/>
      <c r="P71" s="142" t="s">
        <v>232</v>
      </c>
    </row>
  </sheetData>
  <mergeCells count="6">
    <mergeCell ref="A53:R53"/>
    <mergeCell ref="A1:Q1"/>
    <mergeCell ref="A2:R2"/>
    <mergeCell ref="A24:R24"/>
    <mergeCell ref="A25:R25"/>
    <mergeCell ref="A52:R5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:G8 G29:G32 N57:N62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7114" r:id="rId4" name="Drop Down 10">
              <controlPr defaultSize="0" autoLine="0" autoPict="0">
                <anchor moveWithCells="1">
                  <from>
                    <xdr:col>22</xdr:col>
                    <xdr:colOff>0</xdr:colOff>
                    <xdr:row>0</xdr:row>
                    <xdr:rowOff>0</xdr:rowOff>
                  </from>
                  <to>
                    <xdr:col>24</xdr:col>
                    <xdr:colOff>19050</xdr:colOff>
                    <xdr:row>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2" r:id="rId5" name="Drop Down 18">
              <controlPr defaultSize="0" autoLine="0" autoPict="0">
                <anchor moveWithCells="1">
                  <from>
                    <xdr:col>14</xdr:col>
                    <xdr:colOff>552450</xdr:colOff>
                    <xdr:row>7</xdr:row>
                    <xdr:rowOff>57150</xdr:rowOff>
                  </from>
                  <to>
                    <xdr:col>16</xdr:col>
                    <xdr:colOff>152400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3" r:id="rId6" name="Drop Down 19">
              <controlPr defaultSize="0" autoLine="0" autoPict="0">
                <anchor moveWithCells="1">
                  <from>
                    <xdr:col>14</xdr:col>
                    <xdr:colOff>485775</xdr:colOff>
                    <xdr:row>31</xdr:row>
                    <xdr:rowOff>47625</xdr:rowOff>
                  </from>
                  <to>
                    <xdr:col>16</xdr:col>
                    <xdr:colOff>76200</xdr:colOff>
                    <xdr:row>32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"/>
  <sheetViews>
    <sheetView workbookViewId="0">
      <selection activeCell="E52" sqref="E52"/>
    </sheetView>
  </sheetViews>
  <sheetFormatPr defaultRowHeight="15"/>
  <sheetData>
    <row r="1" spans="1:15">
      <c r="A1" s="52"/>
      <c r="B1" s="52" t="s">
        <v>188</v>
      </c>
      <c r="C1" s="52" t="s">
        <v>4</v>
      </c>
      <c r="D1" s="52" t="s">
        <v>5</v>
      </c>
      <c r="E1" s="52" t="s">
        <v>6</v>
      </c>
      <c r="F1" s="52" t="s">
        <v>8</v>
      </c>
      <c r="I1" s="52"/>
      <c r="J1" s="52" t="s">
        <v>188</v>
      </c>
      <c r="K1" s="52" t="s">
        <v>4</v>
      </c>
      <c r="L1" s="52" t="s">
        <v>5</v>
      </c>
      <c r="M1" s="52" t="s">
        <v>6</v>
      </c>
      <c r="N1" s="52" t="s">
        <v>8</v>
      </c>
      <c r="O1" s="52" t="s">
        <v>189</v>
      </c>
    </row>
    <row r="2" spans="1:15">
      <c r="A2" s="52">
        <v>2012</v>
      </c>
      <c r="B2" s="75">
        <v>1735</v>
      </c>
      <c r="C2" s="75">
        <v>404</v>
      </c>
      <c r="D2" s="75">
        <v>165</v>
      </c>
      <c r="E2" s="75">
        <v>300</v>
      </c>
      <c r="F2" s="75">
        <f>SUM(B2:E2)</f>
        <v>2604</v>
      </c>
      <c r="G2" s="75"/>
      <c r="H2" s="40"/>
      <c r="I2" s="52">
        <v>2012</v>
      </c>
      <c r="J2" s="75">
        <v>1735</v>
      </c>
      <c r="K2" s="75">
        <v>404</v>
      </c>
      <c r="L2" s="75">
        <v>165</v>
      </c>
      <c r="M2" s="75">
        <v>300</v>
      </c>
      <c r="N2" s="75">
        <f>SUM(J2:M2)</f>
        <v>2604</v>
      </c>
      <c r="O2" s="75">
        <v>1</v>
      </c>
    </row>
    <row r="3" spans="1:15">
      <c r="A3" s="52">
        <v>2013</v>
      </c>
      <c r="B3" s="75">
        <v>2031</v>
      </c>
      <c r="C3" s="75">
        <v>431</v>
      </c>
      <c r="D3" s="75">
        <v>294</v>
      </c>
      <c r="E3" s="75">
        <v>460</v>
      </c>
      <c r="F3" s="75">
        <f>SUM(B3:E3)</f>
        <v>3216</v>
      </c>
      <c r="G3" s="75"/>
      <c r="I3" s="52">
        <v>2013</v>
      </c>
      <c r="J3" s="75">
        <v>2031</v>
      </c>
      <c r="K3" s="75">
        <v>431</v>
      </c>
      <c r="L3" s="75">
        <v>294</v>
      </c>
      <c r="M3" s="75">
        <v>460</v>
      </c>
      <c r="N3" s="75">
        <f>SUM(J3:M3)</f>
        <v>3216</v>
      </c>
      <c r="O3" s="75">
        <v>2</v>
      </c>
    </row>
    <row r="4" spans="1:15">
      <c r="A4" s="52">
        <v>2014</v>
      </c>
      <c r="B4" s="75">
        <v>2503</v>
      </c>
      <c r="C4" s="75">
        <v>497</v>
      </c>
      <c r="D4" s="75">
        <v>337</v>
      </c>
      <c r="E4" s="75">
        <v>845</v>
      </c>
      <c r="F4" s="75">
        <f>SUM(B4:E4)</f>
        <v>4182</v>
      </c>
      <c r="G4" s="75"/>
      <c r="I4" s="52">
        <v>2014</v>
      </c>
      <c r="J4" s="75">
        <v>2503</v>
      </c>
      <c r="K4" s="75">
        <v>497</v>
      </c>
      <c r="L4" s="75">
        <v>337</v>
      </c>
      <c r="M4" s="75">
        <v>845</v>
      </c>
      <c r="N4" s="75">
        <f>SUM(J4:M4)</f>
        <v>4182</v>
      </c>
      <c r="O4" s="75">
        <v>3</v>
      </c>
    </row>
    <row r="5" spans="1:15">
      <c r="A5" s="52">
        <v>2015</v>
      </c>
      <c r="B5" s="75">
        <v>3121</v>
      </c>
      <c r="C5" s="75">
        <v>511</v>
      </c>
      <c r="D5" s="75">
        <v>348</v>
      </c>
      <c r="E5" s="75">
        <v>836</v>
      </c>
      <c r="F5" s="75">
        <f>SUM(B5:E5)</f>
        <v>4816</v>
      </c>
      <c r="G5" s="75"/>
      <c r="I5" s="52">
        <v>2015</v>
      </c>
      <c r="J5" s="75">
        <v>3121</v>
      </c>
      <c r="K5" s="75">
        <v>511</v>
      </c>
      <c r="L5" s="75">
        <v>348</v>
      </c>
      <c r="M5" s="75">
        <v>836</v>
      </c>
      <c r="N5" s="75">
        <f>SUM(J5:M5)</f>
        <v>4816</v>
      </c>
      <c r="O5" s="75">
        <v>4</v>
      </c>
    </row>
    <row r="7" spans="1:15">
      <c r="B7" s="52"/>
      <c r="C7" s="52"/>
      <c r="D7" s="52"/>
      <c r="E7" s="52"/>
      <c r="F7" s="52"/>
      <c r="G7" s="52"/>
    </row>
    <row r="8" spans="1:15">
      <c r="A8" s="52"/>
      <c r="B8" s="52"/>
      <c r="C8" s="52"/>
      <c r="D8" s="52"/>
      <c r="E8" s="52"/>
      <c r="F8" s="52"/>
      <c r="G8" s="52"/>
    </row>
    <row r="9" spans="1:15">
      <c r="A9" s="52"/>
      <c r="B9" s="52"/>
      <c r="C9" s="52"/>
      <c r="D9" s="52"/>
      <c r="E9" s="52"/>
      <c r="F9" s="52"/>
      <c r="G9" s="52"/>
    </row>
    <row r="10" spans="1:15">
      <c r="A10" s="52"/>
      <c r="B10" s="52"/>
      <c r="C10" s="52"/>
      <c r="D10" s="52"/>
      <c r="E10" s="52"/>
      <c r="F10" s="52"/>
      <c r="G10" s="52"/>
    </row>
  </sheetData>
  <pageMargins left="0.511811024" right="0.511811024" top="0.78740157499999996" bottom="0.78740157499999996" header="0.31496062000000002" footer="0.31496062000000002"/>
  <ignoredErrors>
    <ignoredError sqref="F2:F5 N2:N5" formulaRange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3" name="Drop Down 4">
              <controlPr defaultSize="0" autoLine="0" autoPict="0">
                <anchor moveWithCells="1">
                  <from>
                    <xdr:col>12</xdr:col>
                    <xdr:colOff>371475</xdr:colOff>
                    <xdr:row>7</xdr:row>
                    <xdr:rowOff>66675</xdr:rowOff>
                  </from>
                  <to>
                    <xdr:col>14</xdr:col>
                    <xdr:colOff>571500</xdr:colOff>
                    <xdr:row>8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42"/>
  <sheetViews>
    <sheetView topLeftCell="A16" workbookViewId="0">
      <selection activeCell="D41" sqref="D41"/>
    </sheetView>
  </sheetViews>
  <sheetFormatPr defaultRowHeight="15"/>
  <cols>
    <col min="1" max="1" width="3.5703125" customWidth="1"/>
    <col min="2" max="2" width="63.140625" bestFit="1" customWidth="1"/>
    <col min="3" max="3" width="12.85546875" bestFit="1" customWidth="1"/>
    <col min="4" max="4" width="10.28515625" bestFit="1" customWidth="1"/>
    <col min="5" max="5" width="12.140625" bestFit="1" customWidth="1"/>
    <col min="6" max="7" width="10.28515625" bestFit="1" customWidth="1"/>
    <col min="8" max="8" width="11.5703125" customWidth="1"/>
    <col min="9" max="9" width="12.85546875" bestFit="1" customWidth="1"/>
    <col min="10" max="10" width="12.42578125" bestFit="1" customWidth="1"/>
    <col min="11" max="11" width="32" bestFit="1" customWidth="1"/>
    <col min="12" max="14" width="10.28515625" bestFit="1" customWidth="1"/>
    <col min="15" max="15" width="8.5703125" bestFit="1" customWidth="1"/>
    <col min="16" max="16" width="10" bestFit="1" customWidth="1"/>
    <col min="17" max="17" width="3.28515625" customWidth="1"/>
    <col min="18" max="18" width="63.140625" bestFit="1" customWidth="1"/>
  </cols>
  <sheetData>
    <row r="1" spans="2:17" ht="18.75">
      <c r="B1" s="224" t="s">
        <v>142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</row>
    <row r="3" spans="2:17">
      <c r="B3" t="s">
        <v>143</v>
      </c>
      <c r="C3" s="33" t="s">
        <v>144</v>
      </c>
      <c r="D3" s="34" t="s">
        <v>145</v>
      </c>
      <c r="E3" s="34" t="s">
        <v>146</v>
      </c>
      <c r="F3" s="34" t="s">
        <v>147</v>
      </c>
      <c r="G3" s="34" t="s">
        <v>148</v>
      </c>
      <c r="H3" s="34" t="s">
        <v>149</v>
      </c>
      <c r="I3" s="34" t="s">
        <v>150</v>
      </c>
      <c r="J3" s="34" t="s">
        <v>151</v>
      </c>
      <c r="K3" s="34" t="s">
        <v>152</v>
      </c>
      <c r="L3" s="34" t="s">
        <v>153</v>
      </c>
      <c r="M3" s="34" t="s">
        <v>154</v>
      </c>
      <c r="N3" s="34" t="s">
        <v>155</v>
      </c>
      <c r="O3" s="35" t="s">
        <v>156</v>
      </c>
      <c r="P3" s="36" t="s">
        <v>8</v>
      </c>
      <c r="Q3" s="36"/>
    </row>
    <row r="4" spans="2:17" ht="17.25">
      <c r="B4" s="1" t="s">
        <v>157</v>
      </c>
      <c r="C4">
        <v>1107</v>
      </c>
      <c r="D4">
        <v>381</v>
      </c>
      <c r="E4">
        <v>284</v>
      </c>
      <c r="F4">
        <v>272</v>
      </c>
      <c r="G4">
        <v>151</v>
      </c>
      <c r="H4">
        <v>130</v>
      </c>
      <c r="I4">
        <v>27</v>
      </c>
      <c r="J4">
        <v>7</v>
      </c>
      <c r="K4">
        <v>10</v>
      </c>
      <c r="L4">
        <v>3</v>
      </c>
      <c r="M4">
        <v>3</v>
      </c>
      <c r="N4">
        <v>4</v>
      </c>
      <c r="O4">
        <v>13</v>
      </c>
      <c r="P4" s="16">
        <f>SUM(Tabela510[[#This Row],[0-2]:[+24]])</f>
        <v>2392</v>
      </c>
      <c r="Q4" s="16"/>
    </row>
    <row r="5" spans="2:17">
      <c r="B5" s="1">
        <v>2015</v>
      </c>
      <c r="C5">
        <v>2674</v>
      </c>
      <c r="D5">
        <v>689</v>
      </c>
      <c r="E5">
        <v>575</v>
      </c>
      <c r="F5">
        <v>570</v>
      </c>
      <c r="G5">
        <v>392</v>
      </c>
      <c r="H5">
        <v>357</v>
      </c>
      <c r="I5">
        <v>45</v>
      </c>
      <c r="J5">
        <v>19</v>
      </c>
      <c r="K5">
        <v>18</v>
      </c>
      <c r="L5">
        <v>9</v>
      </c>
      <c r="M5">
        <v>12</v>
      </c>
      <c r="N5">
        <v>2</v>
      </c>
      <c r="O5">
        <v>24</v>
      </c>
      <c r="P5" s="16">
        <f>SUM(Tabela510[[#This Row],[0-2]:[+24]])</f>
        <v>5386</v>
      </c>
      <c r="Q5" s="16"/>
    </row>
    <row r="6" spans="2:17" ht="17.25">
      <c r="B6" s="1" t="s">
        <v>159</v>
      </c>
      <c r="C6" s="38">
        <v>557</v>
      </c>
      <c r="D6" s="38">
        <v>145</v>
      </c>
      <c r="E6" s="38">
        <v>124</v>
      </c>
      <c r="F6" s="38">
        <v>84</v>
      </c>
      <c r="G6" s="38">
        <v>79</v>
      </c>
      <c r="H6" s="38">
        <v>97</v>
      </c>
      <c r="I6" s="38">
        <v>18</v>
      </c>
      <c r="J6" s="38">
        <v>11</v>
      </c>
      <c r="K6" s="38">
        <v>5</v>
      </c>
      <c r="L6" s="38">
        <v>8</v>
      </c>
      <c r="M6" s="38">
        <v>6</v>
      </c>
      <c r="N6" s="38">
        <v>1</v>
      </c>
      <c r="O6" s="39">
        <v>11</v>
      </c>
      <c r="P6" s="16">
        <f>SUM(Tabela510[[#This Row],[0-2]:[+24]])</f>
        <v>1146</v>
      </c>
      <c r="Q6" s="16"/>
    </row>
    <row r="8" spans="2:17">
      <c r="B8" t="s">
        <v>161</v>
      </c>
    </row>
    <row r="11" spans="2:17">
      <c r="B11" s="37" t="s">
        <v>34</v>
      </c>
      <c r="C11" s="37"/>
      <c r="D11" s="37"/>
      <c r="E11" s="37"/>
      <c r="F11" s="37"/>
      <c r="G11" s="37"/>
    </row>
    <row r="12" spans="2:17">
      <c r="B12" s="37" t="s">
        <v>158</v>
      </c>
      <c r="C12" s="37"/>
      <c r="D12" s="37"/>
      <c r="E12" s="37"/>
      <c r="F12" s="37"/>
      <c r="G12" s="37"/>
    </row>
    <row r="13" spans="2:17">
      <c r="B13" s="37" t="s">
        <v>160</v>
      </c>
      <c r="C13" s="37"/>
      <c r="D13" s="37"/>
      <c r="E13" s="37"/>
      <c r="F13" s="37"/>
      <c r="G13" s="37"/>
    </row>
    <row r="22" spans="2:5">
      <c r="B22" s="123" t="s">
        <v>265</v>
      </c>
      <c r="C22" s="124" t="s">
        <v>263</v>
      </c>
      <c r="D22" s="124">
        <v>2015</v>
      </c>
      <c r="E22" s="124" t="s">
        <v>264</v>
      </c>
    </row>
    <row r="23" spans="2:5">
      <c r="B23" s="122" t="s">
        <v>267</v>
      </c>
      <c r="C23" s="126">
        <v>0.46279264214046822</v>
      </c>
      <c r="D23" s="126">
        <v>0.49647233568510957</v>
      </c>
      <c r="E23" s="126">
        <v>0.48603839441535779</v>
      </c>
    </row>
    <row r="24" spans="2:5">
      <c r="B24" s="122" t="s">
        <v>266</v>
      </c>
      <c r="C24" s="126">
        <v>0.1592809364548495</v>
      </c>
      <c r="D24" s="126">
        <v>0.12792424805050129</v>
      </c>
      <c r="E24" s="126">
        <v>0.12652705061082026</v>
      </c>
    </row>
    <row r="25" spans="2:5">
      <c r="B25" s="122" t="s">
        <v>268</v>
      </c>
      <c r="C25" s="126">
        <v>0.11872909698996656</v>
      </c>
      <c r="D25" s="126">
        <v>0.10675826216115857</v>
      </c>
      <c r="E25" s="126">
        <v>0.10820244328097731</v>
      </c>
    </row>
    <row r="26" spans="2:5">
      <c r="B26" s="122" t="s">
        <v>269</v>
      </c>
      <c r="C26" s="126">
        <v>0.11371237458193979</v>
      </c>
      <c r="D26" s="126">
        <v>0.1058299294467137</v>
      </c>
      <c r="E26" s="126">
        <v>7.3298429319371722E-2</v>
      </c>
    </row>
    <row r="27" spans="2:5">
      <c r="B27" s="122" t="s">
        <v>270</v>
      </c>
      <c r="C27" s="126">
        <v>6.3127090301003344E-2</v>
      </c>
      <c r="D27" s="126">
        <v>7.2781284812476796E-2</v>
      </c>
      <c r="E27" s="126">
        <v>6.8935427574171024E-2</v>
      </c>
    </row>
    <row r="28" spans="2:5">
      <c r="B28" s="122" t="s">
        <v>271</v>
      </c>
      <c r="C28" s="126">
        <v>5.434782608695652E-2</v>
      </c>
      <c r="D28" s="126">
        <v>6.6282955811362787E-2</v>
      </c>
      <c r="E28" s="126">
        <v>8.464223385689354E-2</v>
      </c>
    </row>
    <row r="29" spans="2:5">
      <c r="B29" s="122" t="s">
        <v>272</v>
      </c>
      <c r="C29" s="126">
        <v>1.12876254180602E-2</v>
      </c>
      <c r="D29" s="126">
        <v>8.3549944300037142E-3</v>
      </c>
      <c r="E29" s="126">
        <v>1.5706806282722512E-2</v>
      </c>
    </row>
    <row r="30" spans="2:5">
      <c r="B30" s="122" t="s">
        <v>273</v>
      </c>
      <c r="C30" s="126">
        <v>1.6722408026755852E-2</v>
      </c>
      <c r="D30" s="126">
        <v>1.5595989602673598E-2</v>
      </c>
      <c r="E30" s="126">
        <v>3.6649214659685861E-2</v>
      </c>
    </row>
    <row r="31" spans="2:5">
      <c r="B31" s="122" t="s">
        <v>274</v>
      </c>
      <c r="C31" s="106">
        <v>2392</v>
      </c>
      <c r="D31" s="106">
        <v>5386</v>
      </c>
      <c r="E31" s="106">
        <v>1146</v>
      </c>
    </row>
    <row r="34" spans="2:11">
      <c r="B34" s="123" t="s">
        <v>265</v>
      </c>
      <c r="C34" s="122" t="s">
        <v>267</v>
      </c>
      <c r="D34" s="122" t="s">
        <v>266</v>
      </c>
      <c r="E34" s="122" t="s">
        <v>268</v>
      </c>
      <c r="F34" s="122" t="s">
        <v>269</v>
      </c>
      <c r="G34" s="122" t="s">
        <v>270</v>
      </c>
      <c r="H34" s="122" t="s">
        <v>271</v>
      </c>
      <c r="I34" s="122" t="s">
        <v>272</v>
      </c>
      <c r="J34" s="122" t="s">
        <v>273</v>
      </c>
      <c r="K34" s="122" t="s">
        <v>274</v>
      </c>
    </row>
    <row r="35" spans="2:11">
      <c r="B35" s="124" t="s">
        <v>263</v>
      </c>
      <c r="C35" s="126">
        <v>0.46279264214046822</v>
      </c>
      <c r="D35" s="126">
        <v>0.1592809364548495</v>
      </c>
      <c r="E35" s="126">
        <v>0.11872909698996656</v>
      </c>
      <c r="F35" s="126">
        <v>0.11371237458193979</v>
      </c>
      <c r="G35" s="126">
        <v>6.3127090301003344E-2</v>
      </c>
      <c r="H35" s="126">
        <v>5.434782608695652E-2</v>
      </c>
      <c r="I35" s="126">
        <v>1.12876254180602E-2</v>
      </c>
      <c r="J35" s="126">
        <v>1.6722408026755852E-2</v>
      </c>
      <c r="K35" s="106">
        <v>2392</v>
      </c>
    </row>
    <row r="36" spans="2:11">
      <c r="B36" s="124">
        <v>2015</v>
      </c>
      <c r="C36" s="126">
        <v>0.49647233568510957</v>
      </c>
      <c r="D36" s="126">
        <v>0.12792424805050129</v>
      </c>
      <c r="E36" s="126">
        <v>0.10675826216115857</v>
      </c>
      <c r="F36" s="126">
        <v>0.1058299294467137</v>
      </c>
      <c r="G36" s="126">
        <v>7.2781284812476796E-2</v>
      </c>
      <c r="H36" s="126">
        <v>6.6282955811362787E-2</v>
      </c>
      <c r="I36" s="126">
        <v>8.3549944300037142E-3</v>
      </c>
      <c r="J36" s="126">
        <v>1.5595989602673598E-2</v>
      </c>
      <c r="K36" s="106">
        <v>5386</v>
      </c>
    </row>
    <row r="37" spans="2:11">
      <c r="B37" s="124" t="s">
        <v>264</v>
      </c>
      <c r="C37" s="126">
        <v>0.48603839441535779</v>
      </c>
      <c r="D37" s="126">
        <v>0.12652705061082026</v>
      </c>
      <c r="E37" s="126">
        <v>0.10820244328097731</v>
      </c>
      <c r="F37" s="126">
        <v>7.3298429319371722E-2</v>
      </c>
      <c r="G37" s="126">
        <v>6.8935427574171024E-2</v>
      </c>
      <c r="H37" s="126">
        <v>8.464223385689354E-2</v>
      </c>
      <c r="I37" s="126">
        <v>1.5706806282722512E-2</v>
      </c>
      <c r="J37" s="126">
        <v>3.6649214659685861E-2</v>
      </c>
      <c r="K37" s="106">
        <v>1146</v>
      </c>
    </row>
    <row r="38" spans="2:11">
      <c r="B38" s="124" t="s">
        <v>265</v>
      </c>
      <c r="C38" s="127">
        <f>AVERAGE(C35:C37)</f>
        <v>0.48176779074697845</v>
      </c>
      <c r="D38" s="127">
        <f t="shared" ref="D38:J38" si="0">AVERAGE(D35:D37)</f>
        <v>0.13791074503872369</v>
      </c>
      <c r="E38" s="127">
        <f t="shared" si="0"/>
        <v>0.11122993414403415</v>
      </c>
      <c r="F38" s="127">
        <f t="shared" si="0"/>
        <v>9.7613577782675057E-2</v>
      </c>
      <c r="G38" s="127">
        <f t="shared" si="0"/>
        <v>6.8281267562550388E-2</v>
      </c>
      <c r="H38" s="127">
        <f t="shared" si="0"/>
        <v>6.8424338585070951E-2</v>
      </c>
      <c r="I38" s="127">
        <f t="shared" si="0"/>
        <v>1.1783142043595476E-2</v>
      </c>
      <c r="J38" s="127">
        <f t="shared" si="0"/>
        <v>2.2989204096371771E-2</v>
      </c>
      <c r="K38" s="75"/>
    </row>
    <row r="39" spans="2:11">
      <c r="K39" s="75">
        <f>K35+K36</f>
        <v>7778</v>
      </c>
    </row>
    <row r="41" spans="2:11">
      <c r="B41" s="123" t="s">
        <v>275</v>
      </c>
      <c r="C41" s="122" t="s">
        <v>361</v>
      </c>
      <c r="D41" s="122" t="s">
        <v>362</v>
      </c>
      <c r="E41" s="122" t="s">
        <v>355</v>
      </c>
      <c r="F41" s="122" t="s">
        <v>356</v>
      </c>
      <c r="G41" s="122" t="s">
        <v>357</v>
      </c>
      <c r="H41" s="122" t="s">
        <v>358</v>
      </c>
      <c r="I41" s="122" t="s">
        <v>359</v>
      </c>
      <c r="J41" s="122" t="s">
        <v>360</v>
      </c>
    </row>
    <row r="42" spans="2:11">
      <c r="B42" s="124" t="s">
        <v>276</v>
      </c>
      <c r="C42" s="127">
        <v>0.48176779074697845</v>
      </c>
      <c r="D42" s="127">
        <v>0.13791074503872369</v>
      </c>
      <c r="E42" s="127">
        <v>0.11122993414403415</v>
      </c>
      <c r="F42" s="127">
        <v>9.7613577782675057E-2</v>
      </c>
      <c r="G42" s="127">
        <v>6.8281267562550388E-2</v>
      </c>
      <c r="H42" s="127">
        <v>6.8424338585070951E-2</v>
      </c>
      <c r="I42" s="127">
        <v>1.1783142043595476E-2</v>
      </c>
      <c r="J42" s="127">
        <v>2.2989204096371771E-2</v>
      </c>
    </row>
  </sheetData>
  <mergeCells count="1">
    <mergeCell ref="B1:O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I3" twoDigitTextYea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134" r:id="rId4" name="Drop Down 270">
              <controlPr defaultSize="0" autoLine="0" autoPict="0">
                <anchor moveWithCells="1">
                  <from>
                    <xdr:col>10</xdr:col>
                    <xdr:colOff>771525</xdr:colOff>
                    <xdr:row>14</xdr:row>
                    <xdr:rowOff>0</xdr:rowOff>
                  </from>
                  <to>
                    <xdr:col>11</xdr:col>
                    <xdr:colOff>104775</xdr:colOff>
                    <xdr:row>15</xdr:row>
                    <xdr:rowOff>38100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A3" sqref="A3"/>
    </sheetView>
  </sheetViews>
  <sheetFormatPr defaultRowHeight="15"/>
  <cols>
    <col min="1" max="1" width="20.5703125" bestFit="1" customWidth="1"/>
    <col min="2" max="5" width="12.7109375" bestFit="1" customWidth="1"/>
    <col min="6" max="6" width="19.42578125" customWidth="1"/>
    <col min="7" max="7" width="13.85546875" bestFit="1" customWidth="1"/>
    <col min="8" max="8" width="15.85546875" bestFit="1" customWidth="1"/>
    <col min="9" max="9" width="14" bestFit="1" customWidth="1"/>
    <col min="10" max="12" width="12.7109375" bestFit="1" customWidth="1"/>
    <col min="13" max="13" width="13.85546875" style="121" bestFit="1" customWidth="1"/>
    <col min="14" max="14" width="13" customWidth="1"/>
  </cols>
  <sheetData>
    <row r="1" spans="1:14">
      <c r="A1" s="128" t="s">
        <v>278</v>
      </c>
      <c r="B1" s="128">
        <v>2012</v>
      </c>
      <c r="C1" s="128">
        <v>2013</v>
      </c>
      <c r="D1" s="128">
        <v>2014</v>
      </c>
      <c r="E1" s="128">
        <v>2015</v>
      </c>
      <c r="F1" s="128" t="s">
        <v>281</v>
      </c>
      <c r="H1" s="128" t="s">
        <v>278</v>
      </c>
      <c r="I1" s="128">
        <v>2012</v>
      </c>
      <c r="J1" s="128">
        <v>2013</v>
      </c>
      <c r="K1" s="128">
        <v>2014</v>
      </c>
      <c r="L1" s="128">
        <v>2015</v>
      </c>
      <c r="M1" s="128" t="s">
        <v>281</v>
      </c>
      <c r="N1" s="128" t="s">
        <v>280</v>
      </c>
    </row>
    <row r="2" spans="1:14">
      <c r="A2" s="122" t="s">
        <v>365</v>
      </c>
      <c r="B2" s="107">
        <v>37601.53</v>
      </c>
      <c r="C2" s="107">
        <v>45209.2</v>
      </c>
      <c r="D2" s="107">
        <v>30988.49</v>
      </c>
      <c r="E2" s="107">
        <v>10648.51</v>
      </c>
      <c r="F2" s="106">
        <f>SUM(B2:E2)</f>
        <v>124447.73</v>
      </c>
      <c r="H2" s="122" t="str">
        <f>INDEX($A$2:$F$3,$N2,MATCH(H$1,$A$1:$F$1,0))</f>
        <v>Area (m²)</v>
      </c>
      <c r="I2" s="107">
        <f t="shared" ref="I2:M3" si="0">INDEX($A$2:$F$3,$N2,MATCH(I$1,$A$1:$F$1,0))</f>
        <v>37601.53</v>
      </c>
      <c r="J2" s="107">
        <f t="shared" si="0"/>
        <v>45209.2</v>
      </c>
      <c r="K2" s="107">
        <f t="shared" si="0"/>
        <v>30988.49</v>
      </c>
      <c r="L2" s="107">
        <f t="shared" si="0"/>
        <v>10648.51</v>
      </c>
      <c r="M2" s="107">
        <f t="shared" si="0"/>
        <v>124447.73</v>
      </c>
      <c r="N2" s="122">
        <v>1</v>
      </c>
    </row>
    <row r="3" spans="1:14">
      <c r="A3" s="122" t="s">
        <v>279</v>
      </c>
      <c r="B3" s="107">
        <v>48457588.280000001</v>
      </c>
      <c r="C3" s="107">
        <v>53239489.049999997</v>
      </c>
      <c r="D3" s="107">
        <v>37686564.020000003</v>
      </c>
      <c r="E3" s="107">
        <v>16205786.09</v>
      </c>
      <c r="F3" s="106">
        <f>SUM(B3:E3)</f>
        <v>155589427.44</v>
      </c>
      <c r="G3" s="130"/>
      <c r="H3" s="122" t="str">
        <f>INDEX($A$2:$F$3,$N3,MATCH(H$1,$A$1:$F$1,0))</f>
        <v>Valor (R$)</v>
      </c>
      <c r="I3" s="107">
        <f t="shared" si="0"/>
        <v>48457588.280000001</v>
      </c>
      <c r="J3" s="107">
        <f t="shared" si="0"/>
        <v>53239489.049999997</v>
      </c>
      <c r="K3" s="107">
        <f t="shared" si="0"/>
        <v>37686564.020000003</v>
      </c>
      <c r="L3" s="107">
        <f t="shared" si="0"/>
        <v>16205786.09</v>
      </c>
      <c r="M3" s="107">
        <f t="shared" si="0"/>
        <v>155589427.44</v>
      </c>
      <c r="N3" s="122">
        <v>2</v>
      </c>
    </row>
    <row r="15" spans="1:14">
      <c r="G15" s="130"/>
    </row>
    <row r="20" spans="1:9">
      <c r="I20" s="130"/>
    </row>
    <row r="24" spans="1:9">
      <c r="A24" s="128" t="s">
        <v>277</v>
      </c>
      <c r="B24" s="128">
        <v>2012</v>
      </c>
      <c r="C24" s="128">
        <v>2013</v>
      </c>
      <c r="D24" s="128">
        <v>2014</v>
      </c>
      <c r="E24" s="128">
        <v>2015</v>
      </c>
      <c r="F24" s="128">
        <v>2016</v>
      </c>
    </row>
    <row r="25" spans="1:9">
      <c r="A25" s="122" t="s">
        <v>279</v>
      </c>
      <c r="B25" s="107">
        <v>20800</v>
      </c>
      <c r="C25" s="107">
        <v>44184.4</v>
      </c>
      <c r="D25" s="107">
        <v>64986</v>
      </c>
      <c r="E25" s="107">
        <v>2663225</v>
      </c>
      <c r="F25" s="129">
        <v>442409</v>
      </c>
    </row>
    <row r="26" spans="1:9">
      <c r="A26" s="121"/>
      <c r="B26" s="121"/>
      <c r="C26" s="121"/>
      <c r="D26" s="121"/>
      <c r="E26" s="121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"/>
  <sheetViews>
    <sheetView workbookViewId="0">
      <selection activeCell="A15" sqref="A15"/>
    </sheetView>
  </sheetViews>
  <sheetFormatPr defaultRowHeight="15"/>
  <cols>
    <col min="1" max="1" width="57.85546875" bestFit="1" customWidth="1"/>
    <col min="2" max="3" width="9.5703125" bestFit="1" customWidth="1"/>
    <col min="8" max="8" width="40.42578125" customWidth="1"/>
  </cols>
  <sheetData>
    <row r="1" spans="1:13">
      <c r="A1" s="131" t="s">
        <v>290</v>
      </c>
      <c r="B1" s="132">
        <v>2012</v>
      </c>
      <c r="C1" s="132">
        <v>2013</v>
      </c>
      <c r="D1" s="132">
        <v>2014</v>
      </c>
      <c r="E1" s="132">
        <v>2015</v>
      </c>
      <c r="H1" s="131" t="s">
        <v>290</v>
      </c>
      <c r="I1" s="132">
        <v>2012</v>
      </c>
      <c r="J1" s="132">
        <v>2013</v>
      </c>
      <c r="K1" s="132">
        <v>2014</v>
      </c>
      <c r="L1" s="132">
        <v>2015</v>
      </c>
      <c r="M1" s="132" t="s">
        <v>189</v>
      </c>
    </row>
    <row r="2" spans="1:13">
      <c r="A2" s="137" t="s">
        <v>377</v>
      </c>
      <c r="B2" s="133">
        <v>24.738686208000001</v>
      </c>
      <c r="C2" s="133">
        <v>24.683010731999996</v>
      </c>
      <c r="D2" s="133">
        <v>24.084038730900005</v>
      </c>
      <c r="E2" s="133">
        <v>23.720885562399999</v>
      </c>
      <c r="H2" s="122" t="str">
        <f>INDEX($A$2:$E$7,$M2,MATCH(H$1,$A$1:$E$1,0))</f>
        <v>Total</v>
      </c>
      <c r="I2" s="97">
        <f t="shared" ref="I2:L3" si="0">INDEX($A$2:$E$7,$M2,MATCH(I$1,$A$1:$E$1,0))</f>
        <v>31.558751948800001</v>
      </c>
      <c r="J2" s="97">
        <f t="shared" si="0"/>
        <v>32.064681767999993</v>
      </c>
      <c r="K2" s="97">
        <f t="shared" si="0"/>
        <v>31.276350874800006</v>
      </c>
      <c r="L2" s="97">
        <f t="shared" si="0"/>
        <v>35.604240557600001</v>
      </c>
      <c r="M2" s="122">
        <v>6</v>
      </c>
    </row>
    <row r="3" spans="1:13">
      <c r="A3" s="138" t="s">
        <v>378</v>
      </c>
      <c r="B3" s="134">
        <v>3.5225667328000001</v>
      </c>
      <c r="C3" s="134">
        <v>3.4335508079999997</v>
      </c>
      <c r="D3" s="134">
        <v>3.7309065588000001</v>
      </c>
      <c r="E3" s="134">
        <v>8.2503183880000002</v>
      </c>
      <c r="H3" s="122" t="str">
        <f>INDEX($A$2:$E$7,$M3,MATCH(H$1,$A$1:$E$1,0))</f>
        <v>Total</v>
      </c>
      <c r="I3" s="97">
        <f t="shared" si="0"/>
        <v>31.558751948800001</v>
      </c>
      <c r="J3" s="97">
        <f t="shared" si="0"/>
        <v>32.064681767999993</v>
      </c>
      <c r="K3" s="97">
        <f t="shared" si="0"/>
        <v>31.276350874800006</v>
      </c>
      <c r="L3" s="97">
        <f t="shared" si="0"/>
        <v>35.604240557600001</v>
      </c>
      <c r="M3" s="122">
        <v>6</v>
      </c>
    </row>
    <row r="4" spans="1:13">
      <c r="A4" s="137" t="s">
        <v>379</v>
      </c>
      <c r="B4" s="135">
        <v>0.14115372800000001</v>
      </c>
      <c r="C4" s="135">
        <v>5.4452964E-2</v>
      </c>
      <c r="D4" s="135">
        <v>3.66785736E-2</v>
      </c>
      <c r="E4" s="135">
        <v>3.4015072E-2</v>
      </c>
    </row>
    <row r="5" spans="1:13">
      <c r="A5" s="138" t="s">
        <v>380</v>
      </c>
      <c r="B5" s="134">
        <v>3.1374646912000004</v>
      </c>
      <c r="C5" s="134">
        <v>3.8744285039999999</v>
      </c>
      <c r="D5" s="134">
        <v>3.4038692013000005</v>
      </c>
      <c r="E5" s="134">
        <v>3.5761200072000006</v>
      </c>
    </row>
    <row r="6" spans="1:13">
      <c r="A6" s="137" t="s">
        <v>381</v>
      </c>
      <c r="B6" s="136">
        <v>1.8880588799999997E-2</v>
      </c>
      <c r="C6" s="136">
        <v>1.9238759999999997E-2</v>
      </c>
      <c r="D6" s="136">
        <v>2.08578102E-2</v>
      </c>
      <c r="E6" s="136">
        <v>2.2901528000000001E-2</v>
      </c>
    </row>
    <row r="7" spans="1:13">
      <c r="A7" s="138" t="s">
        <v>8</v>
      </c>
      <c r="B7" s="134">
        <f>SUBTOTAL(109,B2:B6)</f>
        <v>31.558751948800001</v>
      </c>
      <c r="C7" s="134">
        <f>SUBTOTAL(109,C2:C6)</f>
        <v>32.064681767999993</v>
      </c>
      <c r="D7" s="134">
        <f>SUBTOTAL(109,D2:D6)</f>
        <v>31.276350874800006</v>
      </c>
      <c r="E7" s="134">
        <f>SUBTOTAL(109,E2:E6)</f>
        <v>35.604240557600001</v>
      </c>
    </row>
    <row r="9" spans="1:13" ht="48.75" customHeight="1">
      <c r="A9" s="206" t="s">
        <v>169</v>
      </c>
      <c r="B9" s="206"/>
      <c r="C9" s="206"/>
      <c r="D9" s="206"/>
      <c r="E9" s="206"/>
    </row>
    <row r="10" spans="1:13">
      <c r="A10" s="121" t="s">
        <v>173</v>
      </c>
      <c r="B10" s="57"/>
      <c r="C10" s="121"/>
      <c r="D10" s="121"/>
      <c r="E10" s="121"/>
    </row>
  </sheetData>
  <mergeCells count="1">
    <mergeCell ref="A9:E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ignoredErrors>
    <ignoredError sqref="B7:D7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225" r:id="rId4" name="Drop Down 1">
              <controlPr defaultSize="0" autoLine="0" autoPict="0">
                <anchor moveWithCells="1">
                  <from>
                    <xdr:col>10</xdr:col>
                    <xdr:colOff>419100</xdr:colOff>
                    <xdr:row>4</xdr:row>
                    <xdr:rowOff>95250</xdr:rowOff>
                  </from>
                  <to>
                    <xdr:col>12</xdr:col>
                    <xdr:colOff>400050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5"/>
  <sheetViews>
    <sheetView topLeftCell="A83" zoomScale="70" zoomScaleNormal="70" workbookViewId="0">
      <selection activeCell="A106" sqref="A106"/>
    </sheetView>
  </sheetViews>
  <sheetFormatPr defaultRowHeight="15"/>
  <cols>
    <col min="1" max="1" width="75.5703125" customWidth="1"/>
    <col min="2" max="2" width="39" customWidth="1"/>
    <col min="3" max="5" width="17.7109375" bestFit="1" customWidth="1"/>
    <col min="6" max="7" width="16.85546875" bestFit="1" customWidth="1"/>
    <col min="9" max="9" width="12" customWidth="1"/>
  </cols>
  <sheetData>
    <row r="2" spans="1:11">
      <c r="A2" t="s">
        <v>32</v>
      </c>
      <c r="B2" t="s">
        <v>33</v>
      </c>
    </row>
    <row r="3" spans="1:11">
      <c r="A3" t="s">
        <v>373</v>
      </c>
      <c r="B3" s="11">
        <v>55</v>
      </c>
      <c r="I3">
        <v>310</v>
      </c>
      <c r="K3">
        <v>1649</v>
      </c>
    </row>
    <row r="4" spans="1:11">
      <c r="A4" t="s">
        <v>374</v>
      </c>
      <c r="B4" s="11">
        <v>45</v>
      </c>
      <c r="I4">
        <v>319</v>
      </c>
      <c r="K4">
        <v>1510</v>
      </c>
    </row>
    <row r="5" spans="1:11">
      <c r="I5">
        <v>431</v>
      </c>
      <c r="K5">
        <v>1721</v>
      </c>
    </row>
    <row r="6" spans="1:11" s="52" customFormat="1">
      <c r="A6" s="52" t="s">
        <v>161</v>
      </c>
      <c r="I6" s="52">
        <v>432</v>
      </c>
      <c r="K6" s="52">
        <v>991</v>
      </c>
    </row>
    <row r="7" spans="1:11">
      <c r="I7">
        <f>SUM(I3:I6)</f>
        <v>1492</v>
      </c>
      <c r="K7">
        <f>SUM(K3:K6)</f>
        <v>5871</v>
      </c>
    </row>
    <row r="9" spans="1:11">
      <c r="A9" t="s">
        <v>177</v>
      </c>
      <c r="B9" s="53" t="s">
        <v>7</v>
      </c>
      <c r="C9" s="53" t="s">
        <v>2</v>
      </c>
      <c r="D9" s="53" t="s">
        <v>0</v>
      </c>
      <c r="E9" s="53" t="s">
        <v>1</v>
      </c>
    </row>
    <row r="10" spans="1:11">
      <c r="A10" t="s">
        <v>137</v>
      </c>
      <c r="B10" s="72">
        <v>24.738686208000001</v>
      </c>
      <c r="C10" s="72">
        <v>24.683010731999996</v>
      </c>
      <c r="D10" s="72">
        <v>24.084038730900005</v>
      </c>
      <c r="E10" s="72">
        <v>23.720885562399999</v>
      </c>
    </row>
    <row r="11" spans="1:11">
      <c r="A11" t="s">
        <v>138</v>
      </c>
      <c r="B11" s="72">
        <v>3.5225667328000001</v>
      </c>
      <c r="C11" s="72">
        <v>3.4335508079999997</v>
      </c>
      <c r="D11" s="72">
        <v>3.7309065588000001</v>
      </c>
      <c r="E11" s="72">
        <v>8.2503183880000002</v>
      </c>
    </row>
    <row r="12" spans="1:11">
      <c r="A12" t="s">
        <v>139</v>
      </c>
      <c r="B12" s="73">
        <v>0.14115372800000001</v>
      </c>
      <c r="C12" s="73">
        <v>5.4452964E-2</v>
      </c>
      <c r="D12" s="73">
        <v>3.66785736E-2</v>
      </c>
      <c r="E12" s="73">
        <v>3.4015072E-2</v>
      </c>
    </row>
    <row r="13" spans="1:11">
      <c r="A13" t="s">
        <v>140</v>
      </c>
      <c r="B13" s="72">
        <v>3.1374646912000004</v>
      </c>
      <c r="C13" s="72">
        <v>3.8744285039999999</v>
      </c>
      <c r="D13" s="72">
        <v>3.4038692013000005</v>
      </c>
      <c r="E13" s="72">
        <v>3.5761200072000006</v>
      </c>
    </row>
    <row r="14" spans="1:11">
      <c r="A14" t="s">
        <v>141</v>
      </c>
      <c r="B14" s="74">
        <v>1.8880588799999997E-2</v>
      </c>
      <c r="C14" s="74">
        <v>1.9238759999999997E-2</v>
      </c>
      <c r="D14" s="74">
        <v>2.08578102E-2</v>
      </c>
      <c r="E14" s="74">
        <v>2.2901528000000001E-2</v>
      </c>
    </row>
    <row r="15" spans="1:11">
      <c r="A15" t="s">
        <v>8</v>
      </c>
      <c r="B15" s="72">
        <f>SUBTOTAL(109,B10:B14)</f>
        <v>31.558751948800001</v>
      </c>
      <c r="C15" s="72">
        <f>SUBTOTAL(109,C10:C14)</f>
        <v>32.064681767999993</v>
      </c>
      <c r="D15" s="72">
        <f>SUBTOTAL(109,D10:D14)</f>
        <v>31.276350874800006</v>
      </c>
      <c r="E15" s="72">
        <f>SUBTOTAL(109,E10:E14)</f>
        <v>35.604240557600001</v>
      </c>
    </row>
    <row r="17" spans="1:9">
      <c r="A17" s="206" t="s">
        <v>169</v>
      </c>
      <c r="B17" s="206"/>
      <c r="C17" s="206"/>
      <c r="D17" s="206"/>
      <c r="E17" s="206"/>
    </row>
    <row r="18" spans="1:9" s="52" customFormat="1">
      <c r="A18" t="s">
        <v>173</v>
      </c>
      <c r="B18" s="57"/>
    </row>
    <row r="19" spans="1:9" s="52" customFormat="1"/>
    <row r="20" spans="1:9" s="52" customFormat="1"/>
    <row r="22" spans="1:9" ht="25.5">
      <c r="A22" s="208" t="s">
        <v>113</v>
      </c>
      <c r="B22" s="209"/>
      <c r="C22" s="23" t="s">
        <v>114</v>
      </c>
      <c r="D22" s="23" t="s">
        <v>35</v>
      </c>
      <c r="E22" s="23" t="s">
        <v>7</v>
      </c>
      <c r="F22" s="23">
        <v>2013</v>
      </c>
      <c r="G22" s="23">
        <v>2014</v>
      </c>
      <c r="H22" s="23">
        <v>2015</v>
      </c>
      <c r="I22" s="24" t="s">
        <v>115</v>
      </c>
    </row>
    <row r="23" spans="1:9">
      <c r="A23" s="210" t="s">
        <v>116</v>
      </c>
      <c r="B23" s="25" t="s">
        <v>117</v>
      </c>
      <c r="C23" s="26">
        <v>10</v>
      </c>
      <c r="D23" s="26">
        <v>10</v>
      </c>
      <c r="E23" s="26">
        <v>9</v>
      </c>
      <c r="F23" s="26">
        <v>22</v>
      </c>
      <c r="G23" s="26">
        <v>16</v>
      </c>
      <c r="H23" s="26">
        <v>16</v>
      </c>
      <c r="I23" s="26">
        <v>15</v>
      </c>
    </row>
    <row r="24" spans="1:9">
      <c r="A24" s="211"/>
      <c r="B24" s="25" t="s">
        <v>118</v>
      </c>
      <c r="C24" s="26">
        <v>369</v>
      </c>
      <c r="D24" s="26">
        <v>395</v>
      </c>
      <c r="E24" s="26">
        <v>378</v>
      </c>
      <c r="F24" s="26">
        <v>351</v>
      </c>
      <c r="G24" s="26">
        <v>311</v>
      </c>
      <c r="H24" s="26">
        <v>265</v>
      </c>
      <c r="I24" s="26">
        <v>242</v>
      </c>
    </row>
    <row r="25" spans="1:9">
      <c r="A25" s="211"/>
      <c r="B25" s="25" t="s">
        <v>119</v>
      </c>
      <c r="C25" s="26">
        <v>1375</v>
      </c>
      <c r="D25" s="26">
        <v>1480</v>
      </c>
      <c r="E25" s="26">
        <v>1588</v>
      </c>
      <c r="F25" s="26">
        <v>1608</v>
      </c>
      <c r="G25" s="26">
        <v>1639</v>
      </c>
      <c r="H25" s="26">
        <v>1688</v>
      </c>
      <c r="I25" s="26">
        <v>1647</v>
      </c>
    </row>
    <row r="26" spans="1:9">
      <c r="A26" s="211"/>
      <c r="B26" s="25" t="s">
        <v>120</v>
      </c>
      <c r="C26" s="26">
        <v>356</v>
      </c>
      <c r="D26" s="26">
        <v>364</v>
      </c>
      <c r="E26" s="26">
        <v>380</v>
      </c>
      <c r="F26" s="26">
        <v>410</v>
      </c>
      <c r="G26" s="26">
        <v>357</v>
      </c>
      <c r="H26" s="26">
        <v>391</v>
      </c>
      <c r="I26" s="26">
        <v>416</v>
      </c>
    </row>
    <row r="27" spans="1:9">
      <c r="A27" s="211"/>
      <c r="B27" s="25" t="s">
        <v>121</v>
      </c>
      <c r="C27" s="26">
        <v>167</v>
      </c>
      <c r="D27" s="26">
        <v>167</v>
      </c>
      <c r="E27" s="26">
        <v>166</v>
      </c>
      <c r="F27" s="26">
        <v>166</v>
      </c>
      <c r="G27" s="26">
        <v>96</v>
      </c>
      <c r="H27" s="26">
        <v>98</v>
      </c>
      <c r="I27" s="26">
        <v>130</v>
      </c>
    </row>
    <row r="28" spans="1:9">
      <c r="A28" s="211"/>
      <c r="B28" s="25" t="s">
        <v>122</v>
      </c>
      <c r="C28" s="26">
        <v>0</v>
      </c>
      <c r="D28" s="26">
        <v>226</v>
      </c>
      <c r="E28" s="26">
        <v>226</v>
      </c>
      <c r="F28" s="26">
        <v>331</v>
      </c>
      <c r="G28" s="26">
        <v>446</v>
      </c>
      <c r="H28" s="26">
        <v>486</v>
      </c>
      <c r="I28" s="26">
        <v>301</v>
      </c>
    </row>
    <row r="29" spans="1:9">
      <c r="A29" s="211"/>
      <c r="B29" s="25" t="s">
        <v>123</v>
      </c>
      <c r="C29" s="26">
        <v>316</v>
      </c>
      <c r="D29" s="26">
        <v>98</v>
      </c>
      <c r="E29" s="26">
        <v>84</v>
      </c>
      <c r="F29" s="26">
        <v>80</v>
      </c>
      <c r="G29" s="26">
        <v>50</v>
      </c>
      <c r="H29" s="26">
        <v>17</v>
      </c>
      <c r="I29" s="26">
        <v>12</v>
      </c>
    </row>
    <row r="30" spans="1:9">
      <c r="A30" s="212"/>
      <c r="B30" s="25" t="s">
        <v>124</v>
      </c>
      <c r="C30" s="27">
        <v>0</v>
      </c>
      <c r="D30" s="26">
        <v>24</v>
      </c>
      <c r="E30" s="26">
        <v>49</v>
      </c>
      <c r="F30" s="26">
        <v>62</v>
      </c>
      <c r="G30" s="26">
        <v>74</v>
      </c>
      <c r="H30" s="26">
        <v>68</v>
      </c>
      <c r="I30" s="26">
        <v>50</v>
      </c>
    </row>
    <row r="31" spans="1:9">
      <c r="A31" s="213" t="s">
        <v>8</v>
      </c>
      <c r="B31" s="214"/>
      <c r="C31" s="28">
        <f>SUM(C23:C30)</f>
        <v>2593</v>
      </c>
      <c r="D31" s="28">
        <f t="shared" ref="D31:I31" si="0">SUM(D23:D30)</f>
        <v>2764</v>
      </c>
      <c r="E31" s="28">
        <f t="shared" si="0"/>
        <v>2880</v>
      </c>
      <c r="F31" s="28">
        <f t="shared" si="0"/>
        <v>3030</v>
      </c>
      <c r="G31" s="28">
        <f t="shared" si="0"/>
        <v>2989</v>
      </c>
      <c r="H31" s="28">
        <f t="shared" si="0"/>
        <v>3029</v>
      </c>
      <c r="I31" s="28">
        <f t="shared" si="0"/>
        <v>2813</v>
      </c>
    </row>
    <row r="32" spans="1:9">
      <c r="A32" s="215" t="s">
        <v>125</v>
      </c>
      <c r="B32" s="29" t="s">
        <v>126</v>
      </c>
      <c r="C32" s="30">
        <v>47</v>
      </c>
      <c r="D32" s="30">
        <v>44</v>
      </c>
      <c r="E32" s="30">
        <v>44</v>
      </c>
      <c r="F32" s="30">
        <v>40</v>
      </c>
      <c r="G32" s="30">
        <v>40</v>
      </c>
      <c r="H32" s="30">
        <v>37</v>
      </c>
      <c r="I32" s="30">
        <v>37</v>
      </c>
    </row>
    <row r="33" spans="1:10">
      <c r="A33" s="216"/>
      <c r="B33" s="29" t="s">
        <v>127</v>
      </c>
      <c r="C33" s="30">
        <v>133</v>
      </c>
      <c r="D33" s="30">
        <v>124</v>
      </c>
      <c r="E33" s="30">
        <v>116</v>
      </c>
      <c r="F33" s="30">
        <v>109</v>
      </c>
      <c r="G33" s="30">
        <v>95</v>
      </c>
      <c r="H33" s="30">
        <v>92</v>
      </c>
      <c r="I33" s="30">
        <v>91</v>
      </c>
    </row>
    <row r="34" spans="1:10">
      <c r="A34" s="216"/>
      <c r="B34" s="29" t="s">
        <v>128</v>
      </c>
      <c r="C34" s="30">
        <v>525</v>
      </c>
      <c r="D34" s="30">
        <v>512</v>
      </c>
      <c r="E34" s="30">
        <v>501</v>
      </c>
      <c r="F34" s="30">
        <v>487</v>
      </c>
      <c r="G34" s="30">
        <v>511</v>
      </c>
      <c r="H34" s="30">
        <v>486</v>
      </c>
      <c r="I34" s="30">
        <v>468</v>
      </c>
    </row>
    <row r="35" spans="1:10">
      <c r="A35" s="216"/>
      <c r="B35" s="29" t="s">
        <v>129</v>
      </c>
      <c r="C35" s="30">
        <v>956</v>
      </c>
      <c r="D35" s="30">
        <v>960</v>
      </c>
      <c r="E35" s="30">
        <v>1051</v>
      </c>
      <c r="F35" s="30">
        <v>1012</v>
      </c>
      <c r="G35" s="30">
        <v>1227</v>
      </c>
      <c r="H35" s="30">
        <v>1320</v>
      </c>
      <c r="I35" s="30">
        <v>1324</v>
      </c>
    </row>
    <row r="36" spans="1:10">
      <c r="A36" s="216"/>
      <c r="B36" s="29" t="s">
        <v>130</v>
      </c>
      <c r="C36" s="30">
        <v>915</v>
      </c>
      <c r="D36" s="30">
        <v>1011</v>
      </c>
      <c r="E36" s="30">
        <v>1058</v>
      </c>
      <c r="F36" s="30">
        <v>1048</v>
      </c>
      <c r="G36" s="30">
        <v>1128</v>
      </c>
      <c r="H36" s="30">
        <v>1176</v>
      </c>
      <c r="I36" s="30">
        <v>1218</v>
      </c>
    </row>
    <row r="37" spans="1:10">
      <c r="A37" s="216"/>
      <c r="B37" s="29" t="s">
        <v>131</v>
      </c>
      <c r="C37" s="30">
        <v>9</v>
      </c>
      <c r="D37" s="30">
        <v>11</v>
      </c>
      <c r="E37" s="30">
        <v>11</v>
      </c>
      <c r="F37" s="30">
        <v>12</v>
      </c>
      <c r="G37" s="30">
        <v>10</v>
      </c>
      <c r="H37" s="30">
        <v>8</v>
      </c>
      <c r="I37" s="30">
        <v>9</v>
      </c>
    </row>
    <row r="38" spans="1:10">
      <c r="A38" s="216"/>
      <c r="B38" s="29" t="s">
        <v>132</v>
      </c>
      <c r="C38" s="30">
        <v>856</v>
      </c>
      <c r="D38" s="30">
        <v>961</v>
      </c>
      <c r="E38" s="30">
        <v>1343</v>
      </c>
      <c r="F38" s="30">
        <v>1567</v>
      </c>
      <c r="G38" s="30">
        <v>1428</v>
      </c>
      <c r="H38" s="30">
        <v>1335</v>
      </c>
      <c r="I38" s="30">
        <v>1117</v>
      </c>
    </row>
    <row r="39" spans="1:10">
      <c r="A39" s="217"/>
      <c r="B39" s="29" t="s">
        <v>133</v>
      </c>
      <c r="C39" s="30">
        <v>213</v>
      </c>
      <c r="D39" s="30">
        <v>236</v>
      </c>
      <c r="E39" s="30">
        <v>251</v>
      </c>
      <c r="F39" s="30">
        <v>265</v>
      </c>
      <c r="G39" s="30">
        <v>388</v>
      </c>
      <c r="H39" s="30">
        <v>408</v>
      </c>
      <c r="I39" s="30">
        <v>314</v>
      </c>
    </row>
    <row r="40" spans="1:10">
      <c r="A40" s="218" t="s">
        <v>8</v>
      </c>
      <c r="B40" s="219"/>
      <c r="C40" s="31">
        <f t="shared" ref="C40:I40" si="1">SUM(C32:C39)</f>
        <v>3654</v>
      </c>
      <c r="D40" s="31">
        <f t="shared" si="1"/>
        <v>3859</v>
      </c>
      <c r="E40" s="31">
        <f t="shared" si="1"/>
        <v>4375</v>
      </c>
      <c r="F40" s="31">
        <f t="shared" si="1"/>
        <v>4540</v>
      </c>
      <c r="G40" s="31">
        <f t="shared" si="1"/>
        <v>4827</v>
      </c>
      <c r="H40" s="31">
        <f t="shared" si="1"/>
        <v>4862</v>
      </c>
      <c r="I40" s="31">
        <f t="shared" si="1"/>
        <v>4578</v>
      </c>
    </row>
    <row r="41" spans="1:10" ht="30.75" customHeight="1">
      <c r="A41" s="208" t="s">
        <v>134</v>
      </c>
      <c r="B41" s="209"/>
      <c r="C41" s="32">
        <f t="shared" ref="C41:I41" si="2">C31+C40</f>
        <v>6247</v>
      </c>
      <c r="D41" s="32">
        <f t="shared" si="2"/>
        <v>6623</v>
      </c>
      <c r="E41" s="32">
        <f t="shared" si="2"/>
        <v>7255</v>
      </c>
      <c r="F41" s="32">
        <f t="shared" si="2"/>
        <v>7570</v>
      </c>
      <c r="G41" s="32">
        <f t="shared" si="2"/>
        <v>7816</v>
      </c>
      <c r="H41" s="32">
        <f t="shared" si="2"/>
        <v>7891</v>
      </c>
      <c r="I41" s="32">
        <f t="shared" si="2"/>
        <v>7391</v>
      </c>
    </row>
    <row r="42" spans="1:10">
      <c r="A42" s="21" t="s">
        <v>174</v>
      </c>
      <c r="C42" s="75">
        <f>SUM(C32:C36)</f>
        <v>2576</v>
      </c>
      <c r="D42" s="75">
        <f t="shared" ref="D42:I42" si="3">SUM(D32:D36)</f>
        <v>2651</v>
      </c>
      <c r="E42" s="75">
        <f t="shared" si="3"/>
        <v>2770</v>
      </c>
      <c r="F42" s="75">
        <f t="shared" si="3"/>
        <v>2696</v>
      </c>
      <c r="G42" s="75">
        <f t="shared" si="3"/>
        <v>3001</v>
      </c>
      <c r="H42" s="75">
        <f t="shared" si="3"/>
        <v>3111</v>
      </c>
      <c r="I42" s="75">
        <f t="shared" si="3"/>
        <v>3138</v>
      </c>
      <c r="J42" t="s">
        <v>310</v>
      </c>
    </row>
    <row r="45" spans="1:10">
      <c r="A45" s="14" t="s">
        <v>187</v>
      </c>
      <c r="B45" s="14" t="s">
        <v>7</v>
      </c>
      <c r="C45" s="14" t="s">
        <v>2</v>
      </c>
      <c r="D45" s="14" t="s">
        <v>0</v>
      </c>
      <c r="E45" s="14" t="s">
        <v>1</v>
      </c>
    </row>
    <row r="46" spans="1:10">
      <c r="A46" s="14" t="s">
        <v>135</v>
      </c>
      <c r="B46" s="22">
        <v>15248</v>
      </c>
      <c r="C46" s="22">
        <v>19143</v>
      </c>
      <c r="D46" s="22">
        <v>10232</v>
      </c>
      <c r="E46" s="22">
        <v>9837</v>
      </c>
    </row>
    <row r="47" spans="1:10">
      <c r="A47" s="21" t="s">
        <v>136</v>
      </c>
      <c r="H47">
        <f>H36/H42</f>
        <v>0.37801350048216009</v>
      </c>
    </row>
    <row r="50" spans="1:6">
      <c r="A50" s="9" t="s">
        <v>178</v>
      </c>
      <c r="B50" s="15" t="s">
        <v>162</v>
      </c>
      <c r="C50" s="15" t="s">
        <v>7</v>
      </c>
      <c r="D50" s="15" t="s">
        <v>2</v>
      </c>
      <c r="E50" s="15" t="s">
        <v>0</v>
      </c>
      <c r="F50" s="15" t="s">
        <v>1</v>
      </c>
    </row>
    <row r="51" spans="1:6">
      <c r="A51" s="9"/>
      <c r="B51" s="10" t="s">
        <v>163</v>
      </c>
      <c r="C51" s="55">
        <v>1.6604004809185502</v>
      </c>
      <c r="D51" s="55">
        <v>1.1366304490871499</v>
      </c>
      <c r="E51" s="55">
        <v>1.0603815797065999</v>
      </c>
      <c r="F51" s="55">
        <v>1.2864564138335401</v>
      </c>
    </row>
    <row r="52" spans="1:6" s="52" customFormat="1">
      <c r="A52" s="68" t="s">
        <v>167</v>
      </c>
      <c r="B52" s="10"/>
      <c r="C52" s="71"/>
      <c r="D52" s="71"/>
      <c r="E52" s="71"/>
      <c r="F52" s="71"/>
    </row>
    <row r="53" spans="1:6" s="52" customFormat="1">
      <c r="A53" s="68"/>
      <c r="B53" s="10"/>
      <c r="C53" s="71"/>
      <c r="D53" s="71"/>
      <c r="E53" s="71"/>
      <c r="F53" s="71"/>
    </row>
    <row r="54" spans="1:6">
      <c r="A54" s="52"/>
      <c r="B54" s="10"/>
      <c r="C54" s="55"/>
      <c r="D54" s="55"/>
      <c r="E54" s="55"/>
      <c r="F54" s="55"/>
    </row>
    <row r="55" spans="1:6">
      <c r="A55" s="9" t="s">
        <v>179</v>
      </c>
      <c r="B55" s="15" t="s">
        <v>162</v>
      </c>
      <c r="C55" s="15" t="s">
        <v>7</v>
      </c>
      <c r="D55" s="15" t="s">
        <v>2</v>
      </c>
      <c r="E55" s="15" t="s">
        <v>0</v>
      </c>
      <c r="F55" s="15" t="s">
        <v>1</v>
      </c>
    </row>
    <row r="56" spans="1:6">
      <c r="A56" s="9"/>
      <c r="B56" s="10" t="s">
        <v>164</v>
      </c>
      <c r="C56" s="55">
        <v>1.5274447438519498</v>
      </c>
      <c r="D56" s="55">
        <v>0.9414987806287799</v>
      </c>
      <c r="E56" s="55">
        <v>0.74783518910063007</v>
      </c>
      <c r="F56" s="55">
        <v>0.55086413812542001</v>
      </c>
    </row>
    <row r="57" spans="1:6" s="52" customFormat="1">
      <c r="A57" s="68" t="s">
        <v>167</v>
      </c>
      <c r="B57" s="10"/>
      <c r="C57" s="71"/>
      <c r="D57" s="71"/>
      <c r="E57" s="71"/>
      <c r="F57" s="71"/>
    </row>
    <row r="58" spans="1:6" s="52" customFormat="1">
      <c r="A58" s="68"/>
      <c r="B58" s="10"/>
      <c r="C58" s="71"/>
      <c r="D58" s="71"/>
      <c r="E58" s="71"/>
      <c r="F58" s="71"/>
    </row>
    <row r="59" spans="1:6">
      <c r="A59" s="52"/>
      <c r="B59" s="10"/>
      <c r="C59" s="55"/>
      <c r="D59" s="55"/>
      <c r="E59" s="55"/>
      <c r="F59" s="55"/>
    </row>
    <row r="60" spans="1:6">
      <c r="A60" s="15" t="s">
        <v>180</v>
      </c>
      <c r="B60" s="15" t="s">
        <v>162</v>
      </c>
      <c r="C60" s="15" t="s">
        <v>7</v>
      </c>
      <c r="D60" s="15" t="s">
        <v>2</v>
      </c>
      <c r="E60" s="15" t="s">
        <v>0</v>
      </c>
      <c r="F60" s="15" t="s">
        <v>1</v>
      </c>
    </row>
    <row r="61" spans="1:6">
      <c r="A61" s="9"/>
      <c r="B61" s="10" t="s">
        <v>164</v>
      </c>
      <c r="C61" s="55">
        <v>453.61787260757518</v>
      </c>
      <c r="D61" s="55">
        <v>557.63874208464381</v>
      </c>
      <c r="E61" s="55">
        <v>423.82433326930072</v>
      </c>
      <c r="F61" s="55">
        <v>114.973285450194</v>
      </c>
    </row>
    <row r="62" spans="1:6" s="52" customFormat="1">
      <c r="A62" s="68" t="s">
        <v>167</v>
      </c>
      <c r="B62" s="10"/>
      <c r="C62" s="71"/>
      <c r="D62" s="71"/>
      <c r="E62" s="71"/>
      <c r="F62" s="71"/>
    </row>
    <row r="63" spans="1:6" s="52" customFormat="1">
      <c r="A63" s="68"/>
      <c r="B63" s="10"/>
      <c r="C63" s="71"/>
      <c r="D63" s="71"/>
      <c r="E63" s="71"/>
      <c r="F63" s="71"/>
    </row>
    <row r="64" spans="1:6">
      <c r="A64" s="52"/>
      <c r="B64" s="10"/>
      <c r="C64" s="55"/>
      <c r="D64" s="55"/>
      <c r="E64" s="55"/>
      <c r="F64" s="55"/>
    </row>
    <row r="65" spans="1:6">
      <c r="A65" s="9" t="s">
        <v>181</v>
      </c>
      <c r="B65" s="15" t="s">
        <v>162</v>
      </c>
      <c r="C65" s="15" t="s">
        <v>7</v>
      </c>
      <c r="D65" s="15" t="s">
        <v>2</v>
      </c>
      <c r="E65" s="15" t="s">
        <v>0</v>
      </c>
      <c r="F65" s="15" t="s">
        <v>1</v>
      </c>
    </row>
    <row r="66" spans="1:6">
      <c r="A66" s="40"/>
      <c r="B66" s="56" t="s">
        <v>165</v>
      </c>
      <c r="C66" s="55">
        <v>32.738848741235692</v>
      </c>
      <c r="D66" s="55">
        <v>24.085348382284891</v>
      </c>
      <c r="E66" s="55">
        <v>24.37922266712512</v>
      </c>
      <c r="F66" s="55">
        <v>16.736351818738679</v>
      </c>
    </row>
    <row r="67" spans="1:6" s="52" customFormat="1">
      <c r="A67" s="68" t="s">
        <v>167</v>
      </c>
      <c r="B67" s="56"/>
      <c r="C67" s="71"/>
      <c r="D67" s="71"/>
      <c r="E67" s="71"/>
      <c r="F67" s="71"/>
    </row>
    <row r="68" spans="1:6" s="52" customFormat="1">
      <c r="A68" s="68"/>
      <c r="B68" s="56"/>
      <c r="C68" s="71"/>
      <c r="D68" s="71"/>
      <c r="E68" s="71"/>
      <c r="F68" s="71"/>
    </row>
    <row r="69" spans="1:6">
      <c r="A69" s="52"/>
      <c r="B69" s="56"/>
      <c r="C69" s="55"/>
      <c r="D69" s="55"/>
      <c r="E69" s="55"/>
      <c r="F69" s="55"/>
    </row>
    <row r="70" spans="1:6">
      <c r="A70" s="9" t="s">
        <v>182</v>
      </c>
      <c r="B70" s="15" t="s">
        <v>162</v>
      </c>
      <c r="C70" s="15" t="s">
        <v>7</v>
      </c>
      <c r="D70" s="15" t="s">
        <v>2</v>
      </c>
      <c r="E70" s="15" t="s">
        <v>0</v>
      </c>
      <c r="F70" s="15" t="s">
        <v>1</v>
      </c>
    </row>
    <row r="71" spans="1:6">
      <c r="A71" s="40"/>
      <c r="B71" s="10" t="s">
        <v>166</v>
      </c>
      <c r="C71" s="55">
        <v>81.955946030808136</v>
      </c>
      <c r="D71" s="55">
        <v>108.77700318482164</v>
      </c>
      <c r="E71" s="55">
        <v>131.24838910405529</v>
      </c>
      <c r="F71" s="55">
        <v>143.2603045090116</v>
      </c>
    </row>
    <row r="72" spans="1:6" s="52" customFormat="1">
      <c r="A72" s="68" t="s">
        <v>232</v>
      </c>
      <c r="B72" s="10"/>
      <c r="C72" s="71"/>
      <c r="D72" s="71"/>
      <c r="E72" s="71"/>
      <c r="F72" s="71"/>
    </row>
    <row r="73" spans="1:6">
      <c r="A73" s="9"/>
      <c r="B73" s="10"/>
      <c r="C73" s="55"/>
      <c r="D73" s="55"/>
      <c r="E73" s="55"/>
      <c r="F73" s="55"/>
    </row>
    <row r="74" spans="1:6" s="52" customFormat="1">
      <c r="A74" s="9"/>
      <c r="B74" s="10"/>
      <c r="C74" s="55"/>
      <c r="D74" s="55"/>
      <c r="E74" s="55"/>
      <c r="F74" s="55"/>
    </row>
    <row r="75" spans="1:6">
      <c r="A75" s="52"/>
      <c r="B75" s="10"/>
      <c r="C75" s="55"/>
      <c r="D75" s="55"/>
      <c r="E75" s="55"/>
      <c r="F75" s="55"/>
    </row>
    <row r="76" spans="1:6" ht="30">
      <c r="A76" s="58" t="s">
        <v>183</v>
      </c>
      <c r="B76" s="98" t="s">
        <v>225</v>
      </c>
      <c r="C76" s="99" t="s">
        <v>7</v>
      </c>
      <c r="D76" s="99" t="s">
        <v>2</v>
      </c>
      <c r="E76" s="99" t="s">
        <v>0</v>
      </c>
      <c r="F76" s="99" t="s">
        <v>1</v>
      </c>
    </row>
    <row r="77" spans="1:6">
      <c r="A77" s="59"/>
      <c r="B77" s="10" t="s">
        <v>170</v>
      </c>
      <c r="C77" s="55">
        <v>981.44936093001002</v>
      </c>
      <c r="D77" s="55">
        <v>963.27460939174796</v>
      </c>
      <c r="E77" s="55">
        <v>1100.3596106664911</v>
      </c>
      <c r="F77" s="55">
        <v>1187.2964462053139</v>
      </c>
    </row>
    <row r="78" spans="1:6">
      <c r="A78" s="58"/>
      <c r="B78" s="10" t="s">
        <v>171</v>
      </c>
      <c r="C78" s="55">
        <v>368.46</v>
      </c>
      <c r="D78" s="55">
        <v>359.5</v>
      </c>
      <c r="E78" s="55">
        <v>415.54</v>
      </c>
      <c r="F78" s="55">
        <v>268.74</v>
      </c>
    </row>
    <row r="79" spans="1:6">
      <c r="A79" s="58"/>
      <c r="B79" s="10" t="s">
        <v>172</v>
      </c>
      <c r="C79" s="55">
        <v>65.88</v>
      </c>
      <c r="D79" s="55">
        <v>104.2</v>
      </c>
      <c r="E79" s="55">
        <v>105.03</v>
      </c>
      <c r="F79" s="55">
        <v>88.46</v>
      </c>
    </row>
    <row r="80" spans="1:6">
      <c r="A80" s="70" t="s">
        <v>167</v>
      </c>
      <c r="B80" s="10" t="s">
        <v>8</v>
      </c>
      <c r="C80" s="71"/>
      <c r="D80" s="71"/>
      <c r="E80" s="71"/>
      <c r="F80" s="71"/>
    </row>
    <row r="81" spans="1:6" s="52" customFormat="1">
      <c r="A81" s="9"/>
      <c r="B81" s="9"/>
      <c r="C81" s="9"/>
      <c r="D81" s="9"/>
      <c r="E81" s="9"/>
      <c r="F81" s="9"/>
    </row>
    <row r="82" spans="1:6" s="52" customFormat="1">
      <c r="A82" s="9"/>
      <c r="B82" s="9"/>
      <c r="C82" s="9"/>
      <c r="D82" s="9"/>
      <c r="E82" s="9"/>
      <c r="F82" s="9"/>
    </row>
    <row r="83" spans="1:6">
      <c r="A83" s="52"/>
    </row>
    <row r="84" spans="1:6">
      <c r="A84" s="60" t="s">
        <v>184</v>
      </c>
      <c r="B84" s="61" t="s">
        <v>7</v>
      </c>
      <c r="C84" s="61" t="s">
        <v>2</v>
      </c>
      <c r="D84" s="61" t="s">
        <v>0</v>
      </c>
      <c r="E84" s="61" t="s">
        <v>1</v>
      </c>
    </row>
    <row r="85" spans="1:6">
      <c r="A85" s="64"/>
      <c r="B85" s="65">
        <v>10.188955377194999</v>
      </c>
      <c r="C85" s="65">
        <v>9.4586359829676478</v>
      </c>
      <c r="D85" s="65">
        <v>7.6650596926504404</v>
      </c>
      <c r="E85" s="65">
        <v>7.5865121398319397</v>
      </c>
    </row>
    <row r="86" spans="1:6" s="52" customFormat="1">
      <c r="A86" s="68" t="s">
        <v>167</v>
      </c>
      <c r="B86" s="69"/>
      <c r="C86" s="69"/>
      <c r="D86" s="69"/>
      <c r="E86" s="69"/>
    </row>
    <row r="88" spans="1:6" s="52" customFormat="1"/>
    <row r="89" spans="1:6">
      <c r="A89" s="52"/>
    </row>
    <row r="90" spans="1:6">
      <c r="A90" s="62" t="s">
        <v>185</v>
      </c>
      <c r="B90" s="63" t="s">
        <v>7</v>
      </c>
      <c r="C90" s="63" t="s">
        <v>2</v>
      </c>
      <c r="D90" s="63" t="s">
        <v>0</v>
      </c>
      <c r="E90" s="63" t="s">
        <v>1</v>
      </c>
    </row>
    <row r="91" spans="1:6">
      <c r="A91" s="64"/>
      <c r="B91" s="65">
        <v>4.6922747102626499</v>
      </c>
      <c r="C91" s="65">
        <v>4.9556396907374998</v>
      </c>
      <c r="D91" s="65">
        <v>2.6656352558194105</v>
      </c>
      <c r="E91" s="65">
        <v>1.0116428659077601</v>
      </c>
    </row>
    <row r="92" spans="1:6" s="52" customFormat="1">
      <c r="A92" s="68" t="s">
        <v>167</v>
      </c>
      <c r="B92" s="69"/>
      <c r="C92" s="69"/>
      <c r="D92" s="69"/>
      <c r="E92" s="69"/>
    </row>
    <row r="93" spans="1:6" s="52" customFormat="1">
      <c r="A93" s="68"/>
      <c r="B93" s="69"/>
      <c r="C93" s="69"/>
      <c r="D93" s="69"/>
      <c r="E93" s="69"/>
    </row>
    <row r="94" spans="1:6">
      <c r="A94" s="52"/>
    </row>
    <row r="95" spans="1:6">
      <c r="A95" s="66" t="s">
        <v>186</v>
      </c>
      <c r="B95" s="67" t="s">
        <v>7</v>
      </c>
      <c r="C95" s="67" t="s">
        <v>2</v>
      </c>
      <c r="D95" s="67" t="s">
        <v>0</v>
      </c>
      <c r="E95" s="67" t="s">
        <v>1</v>
      </c>
    </row>
    <row r="96" spans="1:6">
      <c r="A96" s="64"/>
      <c r="B96" s="65">
        <v>12.5824671884121</v>
      </c>
      <c r="C96" s="65">
        <v>6.8149853723812495</v>
      </c>
      <c r="D96" s="65">
        <v>7.3166421414408607</v>
      </c>
      <c r="E96" s="65">
        <v>16.046281298020681</v>
      </c>
    </row>
    <row r="97" spans="1:5">
      <c r="A97" s="68" t="s">
        <v>167</v>
      </c>
      <c r="B97" s="69"/>
      <c r="C97" s="69"/>
      <c r="D97" s="69"/>
      <c r="E97" s="69"/>
    </row>
    <row r="99" spans="1:5">
      <c r="A99" s="54" t="s">
        <v>168</v>
      </c>
    </row>
    <row r="100" spans="1:5">
      <c r="A100" s="207" t="s">
        <v>175</v>
      </c>
      <c r="B100" s="207"/>
      <c r="C100" s="207"/>
      <c r="D100" s="207"/>
      <c r="E100" s="207"/>
    </row>
    <row r="103" spans="1:5">
      <c r="A103" s="52" t="s">
        <v>224</v>
      </c>
      <c r="B103" s="52" t="s">
        <v>0</v>
      </c>
      <c r="C103" s="52" t="s">
        <v>1</v>
      </c>
      <c r="D103" s="52" t="s">
        <v>364</v>
      </c>
    </row>
    <row r="104" spans="1:5">
      <c r="A104" s="52" t="s">
        <v>384</v>
      </c>
      <c r="B104" s="52">
        <v>10</v>
      </c>
      <c r="C104" s="52">
        <v>68</v>
      </c>
      <c r="D104" s="52">
        <v>61</v>
      </c>
    </row>
    <row r="105" spans="1:5">
      <c r="A105" s="52" t="s">
        <v>385</v>
      </c>
      <c r="B105" s="52">
        <v>10</v>
      </c>
      <c r="C105" s="52">
        <v>68</v>
      </c>
      <c r="D105" s="52">
        <v>50</v>
      </c>
    </row>
  </sheetData>
  <mergeCells count="8">
    <mergeCell ref="A17:E17"/>
    <mergeCell ref="A100:E100"/>
    <mergeCell ref="A41:B41"/>
    <mergeCell ref="A22:B22"/>
    <mergeCell ref="A23:A30"/>
    <mergeCell ref="A31:B31"/>
    <mergeCell ref="A32:A39"/>
    <mergeCell ref="A40:B40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22:E22" numberStoredAsText="1"/>
    <ignoredError sqref="F31:G31 H31" formulaRange="1"/>
  </ignoredErrors>
  <drawing r:id="rId2"/>
  <tableParts count="13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19" workbookViewId="0">
      <selection activeCell="D46" sqref="D46"/>
    </sheetView>
  </sheetViews>
  <sheetFormatPr defaultRowHeight="15"/>
  <cols>
    <col min="1" max="1" width="60.85546875" bestFit="1" customWidth="1"/>
    <col min="2" max="3" width="14.28515625" bestFit="1" customWidth="1"/>
    <col min="4" max="6" width="13.28515625" bestFit="1" customWidth="1"/>
  </cols>
  <sheetData>
    <row r="1" spans="1:5">
      <c r="A1" s="100" t="s">
        <v>226</v>
      </c>
      <c r="B1" s="101" t="s">
        <v>7</v>
      </c>
      <c r="C1" s="101" t="s">
        <v>2</v>
      </c>
      <c r="D1" s="101" t="s">
        <v>0</v>
      </c>
      <c r="E1" s="101" t="s">
        <v>1</v>
      </c>
    </row>
    <row r="2" spans="1:5">
      <c r="A2" s="60" t="s">
        <v>370</v>
      </c>
      <c r="B2" s="65">
        <v>10.188955377194999</v>
      </c>
      <c r="C2" s="65">
        <v>9.4586359829676478</v>
      </c>
      <c r="D2" s="65">
        <v>7.6650596926504404</v>
      </c>
      <c r="E2" s="65">
        <v>7.5865121398319397</v>
      </c>
    </row>
    <row r="3" spans="1:5">
      <c r="A3" s="62" t="s">
        <v>371</v>
      </c>
      <c r="B3" s="65">
        <v>4.6922747102626499</v>
      </c>
      <c r="C3" s="65">
        <v>4.9556396907374998</v>
      </c>
      <c r="D3" s="65">
        <v>2.6656352558194105</v>
      </c>
      <c r="E3" s="65">
        <v>1.0116428659077601</v>
      </c>
    </row>
    <row r="4" spans="1:5">
      <c r="A4" s="66" t="s">
        <v>372</v>
      </c>
      <c r="B4" s="65">
        <v>12.5824671884121</v>
      </c>
      <c r="C4" s="65">
        <v>6.8149853723812495</v>
      </c>
      <c r="D4" s="65">
        <v>7.3166421414408607</v>
      </c>
      <c r="E4" s="65">
        <v>16.046281298020681</v>
      </c>
    </row>
    <row r="5" spans="1:5">
      <c r="A5" s="52"/>
      <c r="B5" s="52"/>
      <c r="C5" s="52"/>
      <c r="D5" s="52"/>
      <c r="E5" s="52"/>
    </row>
    <row r="23" spans="1:5">
      <c r="A23" s="103" t="s">
        <v>227</v>
      </c>
      <c r="B23" s="103" t="s">
        <v>7</v>
      </c>
      <c r="C23" s="103" t="s">
        <v>2</v>
      </c>
      <c r="D23" s="103" t="s">
        <v>0</v>
      </c>
      <c r="E23" s="104" t="s">
        <v>1</v>
      </c>
    </row>
    <row r="24" spans="1:5">
      <c r="A24" s="16" t="s">
        <v>352</v>
      </c>
      <c r="B24" s="105">
        <v>84.097346617304993</v>
      </c>
      <c r="C24" s="105">
        <v>78.451709508319993</v>
      </c>
      <c r="D24" s="105">
        <v>76.256588391929</v>
      </c>
      <c r="E24" s="105">
        <v>81.372734500067992</v>
      </c>
    </row>
    <row r="25" spans="1:5">
      <c r="A25" s="90" t="s">
        <v>353</v>
      </c>
      <c r="B25" s="102">
        <v>81.955946030808136</v>
      </c>
      <c r="C25" s="102">
        <v>108.77700318482164</v>
      </c>
      <c r="D25" s="102">
        <v>131.24838910405529</v>
      </c>
      <c r="E25" s="102">
        <v>143.2603045090116</v>
      </c>
    </row>
    <row r="44" spans="1:6">
      <c r="A44" t="s">
        <v>231</v>
      </c>
    </row>
    <row r="45" spans="1:6">
      <c r="A45" s="90" t="s">
        <v>143</v>
      </c>
      <c r="B45" s="90" t="s">
        <v>228</v>
      </c>
      <c r="C45" s="90" t="s">
        <v>229</v>
      </c>
      <c r="D45" s="90" t="s">
        <v>375</v>
      </c>
      <c r="E45" s="90" t="s">
        <v>230</v>
      </c>
      <c r="F45" s="90" t="s">
        <v>354</v>
      </c>
    </row>
    <row r="46" spans="1:6">
      <c r="A46" s="90">
        <v>2012</v>
      </c>
      <c r="B46" s="106">
        <v>7399.563149999999</v>
      </c>
      <c r="C46" s="106">
        <v>11059.154410000001</v>
      </c>
      <c r="D46" s="107">
        <v>32.74</v>
      </c>
      <c r="E46" s="107">
        <v>692.11</v>
      </c>
      <c r="F46" s="108">
        <v>4.7304619207929374E-2</v>
      </c>
    </row>
    <row r="47" spans="1:6">
      <c r="A47" s="90">
        <v>2013</v>
      </c>
      <c r="B47" s="106">
        <v>6144.5336799999995</v>
      </c>
      <c r="C47" s="106">
        <v>6806.0400599999994</v>
      </c>
      <c r="D47" s="107">
        <v>24.09</v>
      </c>
      <c r="E47" s="107">
        <v>584.33000000000004</v>
      </c>
      <c r="F47" s="108">
        <v>4.1226704088443172E-2</v>
      </c>
    </row>
    <row r="48" spans="1:6">
      <c r="A48" s="90">
        <v>2014</v>
      </c>
      <c r="B48" s="106">
        <v>3004.1227200000003</v>
      </c>
      <c r="C48" s="106">
        <v>13561.740940000002</v>
      </c>
      <c r="D48" s="107">
        <v>24.38</v>
      </c>
      <c r="E48" s="107">
        <v>651.35</v>
      </c>
      <c r="F48" s="108">
        <v>3.742995317417671E-2</v>
      </c>
    </row>
    <row r="49" spans="1:6">
      <c r="A49" s="90">
        <v>2015</v>
      </c>
      <c r="B49" s="106">
        <v>5464.6773299999995</v>
      </c>
      <c r="C49" s="106">
        <v>8142.8372600000012</v>
      </c>
      <c r="D49" s="107">
        <v>16.739999999999998</v>
      </c>
      <c r="E49" s="107">
        <v>525.54</v>
      </c>
      <c r="F49" s="108">
        <v>3.185295125014271E-2</v>
      </c>
    </row>
  </sheetData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45"/>
  <sheetViews>
    <sheetView workbookViewId="0">
      <selection activeCell="G5" sqref="G5"/>
    </sheetView>
  </sheetViews>
  <sheetFormatPr defaultRowHeight="15"/>
  <cols>
    <col min="1" max="1" width="21.85546875" style="121" bestFit="1" customWidth="1"/>
    <col min="2" max="2" width="56.42578125" bestFit="1" customWidth="1"/>
    <col min="7" max="7" width="16.140625" bestFit="1" customWidth="1"/>
    <col min="8" max="8" width="25.5703125" bestFit="1" customWidth="1"/>
  </cols>
  <sheetData>
    <row r="2" spans="2:8">
      <c r="B2" t="s">
        <v>312</v>
      </c>
    </row>
    <row r="4" spans="2:8">
      <c r="B4" s="188" t="s">
        <v>143</v>
      </c>
      <c r="C4" s="192">
        <v>2012</v>
      </c>
      <c r="D4" s="192">
        <v>2013</v>
      </c>
      <c r="E4" s="192">
        <v>2014</v>
      </c>
      <c r="F4" s="192">
        <v>2015</v>
      </c>
      <c r="G4" s="192" t="s">
        <v>350</v>
      </c>
      <c r="H4" s="188" t="s">
        <v>8</v>
      </c>
    </row>
    <row r="5" spans="2:8">
      <c r="B5" s="122" t="s">
        <v>321</v>
      </c>
      <c r="C5" s="106">
        <v>1649</v>
      </c>
      <c r="D5" s="106">
        <v>1510</v>
      </c>
      <c r="E5" s="106">
        <v>1721</v>
      </c>
      <c r="F5" s="106">
        <v>991</v>
      </c>
      <c r="G5" s="183">
        <f>1667+76</f>
        <v>1743</v>
      </c>
      <c r="H5" s="186">
        <f>SUM(C5:G5)</f>
        <v>7614</v>
      </c>
    </row>
    <row r="23" spans="2:7">
      <c r="B23" t="s">
        <v>322</v>
      </c>
    </row>
    <row r="25" spans="2:7" ht="75">
      <c r="B25" s="180" t="s">
        <v>323</v>
      </c>
      <c r="C25" s="189">
        <v>2012</v>
      </c>
      <c r="D25" s="180">
        <v>2013</v>
      </c>
      <c r="E25" s="180">
        <v>2014</v>
      </c>
      <c r="F25" s="180">
        <v>2015</v>
      </c>
      <c r="G25" s="180" t="s">
        <v>313</v>
      </c>
    </row>
    <row r="26" spans="2:7">
      <c r="B26" s="181" t="s">
        <v>314</v>
      </c>
      <c r="C26" s="184">
        <v>0</v>
      </c>
      <c r="D26" s="184">
        <v>1</v>
      </c>
      <c r="E26" s="125">
        <v>0</v>
      </c>
      <c r="F26" s="125">
        <v>0</v>
      </c>
      <c r="G26" s="187">
        <f>SUM(C26:F26)</f>
        <v>1</v>
      </c>
    </row>
    <row r="27" spans="2:7">
      <c r="B27" s="181" t="s">
        <v>315</v>
      </c>
      <c r="C27" s="184">
        <v>7</v>
      </c>
      <c r="D27" s="184">
        <v>10</v>
      </c>
      <c r="E27" s="125">
        <v>32</v>
      </c>
      <c r="F27" s="125">
        <v>10</v>
      </c>
      <c r="G27" s="187">
        <f t="shared" ref="G27:G32" si="0">SUM(C27:F27)</f>
        <v>59</v>
      </c>
    </row>
    <row r="28" spans="2:7">
      <c r="B28" s="181" t="s">
        <v>316</v>
      </c>
      <c r="C28" s="184">
        <v>5</v>
      </c>
      <c r="D28" s="184">
        <v>4</v>
      </c>
      <c r="E28" s="125">
        <v>0</v>
      </c>
      <c r="F28" s="125">
        <v>4</v>
      </c>
      <c r="G28" s="187">
        <f t="shared" si="0"/>
        <v>13</v>
      </c>
    </row>
    <row r="29" spans="2:7">
      <c r="B29" s="181" t="s">
        <v>317</v>
      </c>
      <c r="C29" s="184">
        <v>89</v>
      </c>
      <c r="D29" s="184">
        <v>115</v>
      </c>
      <c r="E29" s="125">
        <v>167</v>
      </c>
      <c r="F29" s="125">
        <v>164</v>
      </c>
      <c r="G29" s="187">
        <f t="shared" si="0"/>
        <v>535</v>
      </c>
    </row>
    <row r="30" spans="2:7">
      <c r="B30" s="181" t="s">
        <v>318</v>
      </c>
      <c r="C30" s="184">
        <v>169</v>
      </c>
      <c r="D30" s="184">
        <v>127</v>
      </c>
      <c r="E30" s="125">
        <v>191</v>
      </c>
      <c r="F30" s="125">
        <v>158</v>
      </c>
      <c r="G30" s="187">
        <f t="shared" si="0"/>
        <v>645</v>
      </c>
    </row>
    <row r="31" spans="2:7">
      <c r="B31" s="181" t="s">
        <v>319</v>
      </c>
      <c r="C31" s="184">
        <v>34</v>
      </c>
      <c r="D31" s="184">
        <v>53</v>
      </c>
      <c r="E31" s="125">
        <v>31</v>
      </c>
      <c r="F31" s="125">
        <v>85</v>
      </c>
      <c r="G31" s="187">
        <f t="shared" si="0"/>
        <v>203</v>
      </c>
    </row>
    <row r="32" spans="2:7">
      <c r="B32" s="181" t="s">
        <v>320</v>
      </c>
      <c r="C32" s="184">
        <v>6</v>
      </c>
      <c r="D32" s="184">
        <v>9</v>
      </c>
      <c r="E32" s="125">
        <v>10</v>
      </c>
      <c r="F32" s="125">
        <v>11</v>
      </c>
      <c r="G32" s="187">
        <f t="shared" si="0"/>
        <v>36</v>
      </c>
    </row>
    <row r="33" spans="2:13">
      <c r="B33" s="182" t="s">
        <v>36</v>
      </c>
      <c r="C33" s="185">
        <v>310</v>
      </c>
      <c r="D33" s="185">
        <v>319</v>
      </c>
      <c r="E33" s="185">
        <v>431</v>
      </c>
      <c r="F33" s="185">
        <v>432</v>
      </c>
      <c r="G33" s="185">
        <f>SUM(G26:G32)</f>
        <v>1492</v>
      </c>
    </row>
    <row r="37" spans="2:13" ht="30">
      <c r="B37" s="180" t="s">
        <v>323</v>
      </c>
      <c r="C37" s="189">
        <v>2012</v>
      </c>
      <c r="D37" s="180">
        <v>2013</v>
      </c>
      <c r="E37" s="180">
        <v>2014</v>
      </c>
      <c r="F37" s="180">
        <v>2015</v>
      </c>
      <c r="H37" s="180" t="s">
        <v>324</v>
      </c>
      <c r="I37" s="189">
        <v>2012</v>
      </c>
      <c r="J37" s="180">
        <v>2013</v>
      </c>
      <c r="K37" s="180">
        <v>2014</v>
      </c>
      <c r="L37" s="180">
        <v>2015</v>
      </c>
      <c r="M37" s="180" t="s">
        <v>189</v>
      </c>
    </row>
    <row r="38" spans="2:13">
      <c r="B38" s="181" t="s">
        <v>345</v>
      </c>
      <c r="C38" s="184">
        <v>0</v>
      </c>
      <c r="D38" s="184">
        <v>1</v>
      </c>
      <c r="E38" s="125">
        <v>0</v>
      </c>
      <c r="F38" s="125">
        <v>0</v>
      </c>
      <c r="H38" s="181" t="str">
        <f>INDEX($B$38:$F$45,$M38,MATCH(H$37,$B$37:$F$37,0))</f>
        <v>Master's Degree (Especialização)</v>
      </c>
      <c r="I38" s="191">
        <f t="shared" ref="I38:L39" si="1">INDEX($B$38:$F$45,$M38,MATCH(I$37,$B$37:$F$37,0))</f>
        <v>169</v>
      </c>
      <c r="J38" s="191">
        <f t="shared" si="1"/>
        <v>127</v>
      </c>
      <c r="K38" s="191">
        <f t="shared" si="1"/>
        <v>191</v>
      </c>
      <c r="L38" s="191">
        <f t="shared" si="1"/>
        <v>158</v>
      </c>
      <c r="M38" s="125">
        <v>5</v>
      </c>
    </row>
    <row r="39" spans="2:13">
      <c r="B39" s="181" t="s">
        <v>343</v>
      </c>
      <c r="C39" s="184">
        <v>7</v>
      </c>
      <c r="D39" s="184">
        <v>10</v>
      </c>
      <c r="E39" s="125">
        <v>32</v>
      </c>
      <c r="F39" s="125">
        <v>10</v>
      </c>
      <c r="H39" s="181" t="str">
        <f>INDEX($B$38:$F$45,$M39,MATCH(H$37,$B$37:$F$37,0))</f>
        <v>Total</v>
      </c>
      <c r="I39" s="191">
        <f t="shared" si="1"/>
        <v>310</v>
      </c>
      <c r="J39" s="191">
        <f t="shared" si="1"/>
        <v>319</v>
      </c>
      <c r="K39" s="191">
        <f t="shared" si="1"/>
        <v>431</v>
      </c>
      <c r="L39" s="191">
        <f t="shared" si="1"/>
        <v>432</v>
      </c>
      <c r="M39" s="125">
        <v>8</v>
      </c>
    </row>
    <row r="40" spans="2:13">
      <c r="B40" s="181" t="s">
        <v>344</v>
      </c>
      <c r="C40" s="184">
        <v>5</v>
      </c>
      <c r="D40" s="184">
        <v>4</v>
      </c>
      <c r="E40" s="125">
        <v>0</v>
      </c>
      <c r="F40" s="125">
        <v>4</v>
      </c>
    </row>
    <row r="41" spans="2:13">
      <c r="B41" s="181" t="s">
        <v>347</v>
      </c>
      <c r="C41" s="184">
        <v>89</v>
      </c>
      <c r="D41" s="184">
        <v>115</v>
      </c>
      <c r="E41" s="125">
        <v>167</v>
      </c>
      <c r="F41" s="125">
        <v>164</v>
      </c>
    </row>
    <row r="42" spans="2:13">
      <c r="B42" s="181" t="s">
        <v>346</v>
      </c>
      <c r="C42" s="184">
        <v>169</v>
      </c>
      <c r="D42" s="184">
        <v>127</v>
      </c>
      <c r="E42" s="125">
        <v>191</v>
      </c>
      <c r="F42" s="125">
        <v>158</v>
      </c>
    </row>
    <row r="43" spans="2:13">
      <c r="B43" s="181" t="s">
        <v>348</v>
      </c>
      <c r="C43" s="184">
        <v>34</v>
      </c>
      <c r="D43" s="184">
        <v>53</v>
      </c>
      <c r="E43" s="125">
        <v>31</v>
      </c>
      <c r="F43" s="125">
        <v>85</v>
      </c>
    </row>
    <row r="44" spans="2:13">
      <c r="B44" s="181" t="s">
        <v>349</v>
      </c>
      <c r="C44" s="184">
        <v>6</v>
      </c>
      <c r="D44" s="184">
        <v>9</v>
      </c>
      <c r="E44" s="125">
        <v>10</v>
      </c>
      <c r="F44" s="125">
        <v>11</v>
      </c>
    </row>
    <row r="45" spans="2:13">
      <c r="B45" s="190" t="s">
        <v>8</v>
      </c>
      <c r="C45" s="185">
        <v>310</v>
      </c>
      <c r="D45" s="185">
        <v>319</v>
      </c>
      <c r="E45" s="185">
        <v>431</v>
      </c>
      <c r="F45" s="185">
        <v>432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8369" r:id="rId4" name="Drop Down 1">
              <controlPr defaultSize="0" autoLine="0" autoPict="0">
                <anchor moveWithCells="1">
                  <from>
                    <xdr:col>9</xdr:col>
                    <xdr:colOff>266700</xdr:colOff>
                    <xdr:row>45</xdr:row>
                    <xdr:rowOff>66675</xdr:rowOff>
                  </from>
                  <to>
                    <xdr:col>12</xdr:col>
                    <xdr:colOff>419100</xdr:colOff>
                    <xdr:row>46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G43" sqref="G43"/>
    </sheetView>
  </sheetViews>
  <sheetFormatPr defaultRowHeight="15"/>
  <cols>
    <col min="1" max="1" width="16" customWidth="1"/>
    <col min="2" max="5" width="9.85546875" bestFit="1" customWidth="1"/>
  </cols>
  <sheetData>
    <row r="1" spans="1:5">
      <c r="A1" s="76"/>
      <c r="B1" s="79"/>
      <c r="C1" s="79"/>
      <c r="D1" s="79"/>
      <c r="E1" s="79"/>
    </row>
    <row r="2" spans="1:5">
      <c r="A2" s="91" t="s">
        <v>220</v>
      </c>
      <c r="B2" s="92">
        <v>2012</v>
      </c>
      <c r="C2" s="92">
        <v>2013</v>
      </c>
      <c r="D2" s="92">
        <v>2014</v>
      </c>
      <c r="E2" s="92">
        <v>2015</v>
      </c>
    </row>
    <row r="3" spans="1:5">
      <c r="A3" s="80" t="s">
        <v>192</v>
      </c>
      <c r="B3" s="80">
        <v>9.8208785660319009</v>
      </c>
      <c r="C3" s="80">
        <v>10.883974698541968</v>
      </c>
      <c r="D3" s="80">
        <v>5.7583820018183127</v>
      </c>
      <c r="E3" s="80">
        <v>5.5095077719479129</v>
      </c>
    </row>
    <row r="4" spans="1:5">
      <c r="A4" s="80" t="s">
        <v>193</v>
      </c>
      <c r="B4" s="80">
        <v>12.672868634332318</v>
      </c>
      <c r="C4" s="80">
        <v>15.449805820207548</v>
      </c>
      <c r="D4" s="80">
        <v>8.3379212401837428</v>
      </c>
      <c r="E4" s="80">
        <v>8.9507152947894575</v>
      </c>
    </row>
    <row r="5" spans="1:5">
      <c r="A5" s="80" t="s">
        <v>194</v>
      </c>
      <c r="B5" s="80">
        <v>11.432089378747644</v>
      </c>
      <c r="C5" s="80">
        <v>13.613082644111035</v>
      </c>
      <c r="D5" s="80">
        <v>8.5040161569584107</v>
      </c>
      <c r="E5" s="80">
        <v>7.4115627083831814</v>
      </c>
    </row>
    <row r="6" spans="1:5">
      <c r="A6" s="81" t="s">
        <v>195</v>
      </c>
      <c r="B6" s="80">
        <v>11.178006575444426</v>
      </c>
      <c r="C6" s="80">
        <v>13.302425204627827</v>
      </c>
      <c r="D6" s="80">
        <v>7.4709056429665681</v>
      </c>
      <c r="E6" s="80">
        <v>8.0818273233399474</v>
      </c>
    </row>
    <row r="7" spans="1:5">
      <c r="A7" s="81" t="s">
        <v>196</v>
      </c>
      <c r="B7" s="80">
        <v>13.877052563362605</v>
      </c>
      <c r="C7" s="80">
        <v>17.828298885116197</v>
      </c>
      <c r="D7" s="80">
        <v>8.1979740661854983</v>
      </c>
      <c r="E7" s="80">
        <v>8.1745818116674958</v>
      </c>
    </row>
    <row r="8" spans="1:5">
      <c r="A8" s="81" t="s">
        <v>197</v>
      </c>
      <c r="B8" s="80">
        <v>19.581567666907432</v>
      </c>
      <c r="C8" s="80">
        <v>34.336344936839751</v>
      </c>
      <c r="D8" s="80">
        <v>19.740393104666087</v>
      </c>
      <c r="E8" s="80">
        <v>10.104847486391392</v>
      </c>
    </row>
    <row r="9" spans="1:5">
      <c r="A9" s="81" t="s">
        <v>198</v>
      </c>
      <c r="B9" s="80">
        <v>25.085782630500471</v>
      </c>
      <c r="C9" s="80">
        <v>40.486399575936247</v>
      </c>
      <c r="D9" s="80">
        <v>11.487236052353344</v>
      </c>
      <c r="E9" s="80">
        <v>11.105355233962554</v>
      </c>
    </row>
    <row r="10" spans="1:5">
      <c r="A10" s="81" t="s">
        <v>199</v>
      </c>
      <c r="B10" s="80">
        <v>58.049829964334478</v>
      </c>
      <c r="C10" s="80">
        <v>50.868615365549196</v>
      </c>
      <c r="D10" s="80">
        <v>33.08660029451211</v>
      </c>
      <c r="E10" s="80">
        <v>32.523538533888576</v>
      </c>
    </row>
    <row r="11" spans="1:5">
      <c r="A11" s="81" t="s">
        <v>200</v>
      </c>
      <c r="B11" s="80">
        <v>15.141104263426085</v>
      </c>
      <c r="C11" s="80">
        <v>18.225382384985906</v>
      </c>
      <c r="D11" s="80">
        <v>9.5272164160288213</v>
      </c>
      <c r="E11" s="80">
        <v>9.1262014017235487</v>
      </c>
    </row>
    <row r="12" spans="1:5">
      <c r="A12" s="81" t="s">
        <v>201</v>
      </c>
      <c r="B12" s="80">
        <v>8.418113531086254</v>
      </c>
      <c r="C12" s="80">
        <v>10.811036683050986</v>
      </c>
      <c r="D12" s="80">
        <v>5.4465855640463792</v>
      </c>
      <c r="E12" s="80">
        <v>6.0727366294050968</v>
      </c>
    </row>
    <row r="13" spans="1:5">
      <c r="A13" s="81" t="s">
        <v>202</v>
      </c>
      <c r="B13" s="80">
        <v>29.516450282047241</v>
      </c>
      <c r="C13" s="80">
        <v>36.67833472139862</v>
      </c>
      <c r="D13" s="80">
        <v>20.737229349308073</v>
      </c>
      <c r="E13" s="80">
        <v>19.661539232969023</v>
      </c>
    </row>
    <row r="14" spans="1:5">
      <c r="A14" s="81" t="s">
        <v>203</v>
      </c>
      <c r="B14" s="80">
        <v>10.916334502963817</v>
      </c>
      <c r="C14" s="80">
        <v>10.540272100278141</v>
      </c>
      <c r="D14" s="80">
        <v>5.8741997827067234</v>
      </c>
      <c r="E14" s="80">
        <v>10.841428162009489</v>
      </c>
    </row>
    <row r="15" spans="1:5">
      <c r="A15" s="81" t="s">
        <v>204</v>
      </c>
      <c r="B15" s="80">
        <v>14.159436530855398</v>
      </c>
      <c r="C15" s="80">
        <v>17.429477781119687</v>
      </c>
      <c r="D15" s="80">
        <v>8.4045306317434658</v>
      </c>
      <c r="E15" s="80">
        <v>8.9507032540997891</v>
      </c>
    </row>
    <row r="16" spans="1:5">
      <c r="A16" s="81" t="s">
        <v>205</v>
      </c>
      <c r="B16" s="80">
        <v>29.330257810073601</v>
      </c>
      <c r="C16" s="80">
        <v>35.550725793178401</v>
      </c>
      <c r="D16" s="80">
        <v>16.263973374208462</v>
      </c>
      <c r="E16" s="80">
        <v>15.980605405979466</v>
      </c>
    </row>
    <row r="17" spans="1:5">
      <c r="A17" s="81" t="s">
        <v>206</v>
      </c>
      <c r="B17" s="80">
        <v>32.547984402994473</v>
      </c>
      <c r="C17" s="80">
        <v>43.746126364208749</v>
      </c>
      <c r="D17" s="80">
        <v>23.620923571185486</v>
      </c>
      <c r="E17" s="80">
        <v>23.694795247361697</v>
      </c>
    </row>
    <row r="18" spans="1:5">
      <c r="A18" s="81" t="s">
        <v>207</v>
      </c>
      <c r="B18" s="80">
        <v>16.050995784703648</v>
      </c>
      <c r="C18" s="80">
        <v>17.265453907811349</v>
      </c>
      <c r="D18" s="80">
        <v>7.7248366590312916</v>
      </c>
      <c r="E18" s="80">
        <v>6.5248662182618222</v>
      </c>
    </row>
    <row r="19" spans="1:5">
      <c r="A19" s="81" t="s">
        <v>208</v>
      </c>
      <c r="B19" s="80">
        <v>10.270424946581731</v>
      </c>
      <c r="C19" s="80">
        <v>13.797865409865794</v>
      </c>
      <c r="D19" s="80">
        <v>6.9711452176345752</v>
      </c>
      <c r="E19" s="80">
        <v>5.733471584875705</v>
      </c>
    </row>
    <row r="20" spans="1:5">
      <c r="A20" s="81" t="s">
        <v>209</v>
      </c>
      <c r="B20" s="80">
        <v>12.630035485933071</v>
      </c>
      <c r="C20" s="80">
        <v>21.400443027125142</v>
      </c>
      <c r="D20" s="80">
        <v>11.543862860779365</v>
      </c>
      <c r="E20" s="80">
        <v>11.085515236810187</v>
      </c>
    </row>
    <row r="21" spans="1:5">
      <c r="A21" s="81" t="s">
        <v>210</v>
      </c>
      <c r="B21" s="80">
        <v>27.426722370919816</v>
      </c>
      <c r="C21" s="80">
        <v>40.256429657270246</v>
      </c>
      <c r="D21" s="80">
        <v>18.928893465903347</v>
      </c>
      <c r="E21" s="80">
        <v>18.106579319040861</v>
      </c>
    </row>
    <row r="22" spans="1:5">
      <c r="A22" s="81" t="s">
        <v>211</v>
      </c>
      <c r="B22" s="80">
        <v>11.129470496898605</v>
      </c>
      <c r="C22" s="80">
        <v>14.984052316303449</v>
      </c>
      <c r="D22" s="80">
        <v>9.4961340939736587</v>
      </c>
      <c r="E22" s="80">
        <v>8.6362786664377627</v>
      </c>
    </row>
    <row r="23" spans="1:5">
      <c r="A23" s="81" t="s">
        <v>212</v>
      </c>
      <c r="B23" s="80">
        <v>20.319282247879737</v>
      </c>
      <c r="C23" s="80">
        <v>21.894124864817247</v>
      </c>
      <c r="D23" s="80">
        <v>10.641268452812584</v>
      </c>
      <c r="E23" s="80">
        <v>10.204416745586377</v>
      </c>
    </row>
    <row r="24" spans="1:5">
      <c r="A24" s="81" t="s">
        <v>213</v>
      </c>
      <c r="B24" s="80">
        <v>6.4222969652327038</v>
      </c>
      <c r="C24" s="80">
        <v>8.5353167043196212</v>
      </c>
      <c r="D24" s="80">
        <v>4.0285480013773256</v>
      </c>
      <c r="E24" s="80">
        <v>4.2916858912373144</v>
      </c>
    </row>
    <row r="25" spans="1:5">
      <c r="A25" s="81" t="s">
        <v>4</v>
      </c>
      <c r="B25" s="80">
        <v>12.385745764597155</v>
      </c>
      <c r="C25" s="80">
        <v>15.420110805322725</v>
      </c>
      <c r="D25" s="80">
        <v>12.931784487319018</v>
      </c>
      <c r="E25" s="80">
        <v>15.249292679116154</v>
      </c>
    </row>
    <row r="26" spans="1:5">
      <c r="A26" s="81" t="s">
        <v>5</v>
      </c>
      <c r="B26" s="80">
        <v>12.455346172524054</v>
      </c>
      <c r="C26" s="80">
        <v>14.490549102229672</v>
      </c>
      <c r="D26" s="80">
        <v>9.6065159705453329</v>
      </c>
      <c r="E26" s="80">
        <v>9.5963727821126223</v>
      </c>
    </row>
    <row r="27" spans="1:5">
      <c r="A27" s="81" t="s">
        <v>6</v>
      </c>
      <c r="B27" s="80">
        <v>6.5176271065651372</v>
      </c>
      <c r="C27" s="80">
        <v>8.6834415284608699</v>
      </c>
      <c r="D27" s="80">
        <v>5.7300518719650482</v>
      </c>
      <c r="E27" s="80">
        <v>5.3827253756656823</v>
      </c>
    </row>
    <row r="28" spans="1:5">
      <c r="A28" s="81" t="s">
        <v>214</v>
      </c>
      <c r="B28" s="80">
        <v>5.6273807237451647</v>
      </c>
      <c r="C28" s="80">
        <v>17.25946302985831</v>
      </c>
      <c r="D28" s="80">
        <v>2.9872990525092287</v>
      </c>
      <c r="E28" s="80">
        <v>3.3763644704710516</v>
      </c>
    </row>
    <row r="29" spans="1:5" s="52" customFormat="1">
      <c r="A29" s="89" t="s">
        <v>221</v>
      </c>
      <c r="B29" s="89">
        <v>15.248487068609283</v>
      </c>
      <c r="C29" s="89">
        <v>19.14280115493818</v>
      </c>
      <c r="D29" s="89">
        <v>10.231769516511166</v>
      </c>
      <c r="E29" s="89">
        <v>9.8372882223272438</v>
      </c>
    </row>
    <row r="30" spans="1:5" s="52" customFormat="1">
      <c r="A30" s="87"/>
      <c r="B30" s="88"/>
      <c r="C30" s="88"/>
      <c r="D30" s="88"/>
      <c r="E30" s="88"/>
    </row>
    <row r="31" spans="1:5">
      <c r="A31" s="220" t="s">
        <v>215</v>
      </c>
      <c r="B31" s="221"/>
      <c r="C31" s="221"/>
      <c r="D31" s="221"/>
      <c r="E31" s="221"/>
    </row>
    <row r="32" spans="1:5">
      <c r="A32" s="82" t="s">
        <v>216</v>
      </c>
      <c r="B32" s="83">
        <v>33.533499999999997</v>
      </c>
      <c r="C32" s="83">
        <v>32.6175</v>
      </c>
      <c r="D32" s="83">
        <v>49.938000000000002</v>
      </c>
      <c r="E32" s="83">
        <v>51.197000000000003</v>
      </c>
    </row>
    <row r="33" spans="1:5">
      <c r="A33" s="84" t="s">
        <v>217</v>
      </c>
      <c r="B33" s="82">
        <v>511335.14111520926</v>
      </c>
      <c r="C33" s="82">
        <v>624390.31667119614</v>
      </c>
      <c r="D33" s="82">
        <v>510954.10611553455</v>
      </c>
      <c r="E33" s="82">
        <v>503639.64511848788</v>
      </c>
    </row>
    <row r="34" spans="1:5">
      <c r="A34" s="84" t="s">
        <v>218</v>
      </c>
      <c r="B34" s="82">
        <v>15.248487068609283</v>
      </c>
      <c r="C34" s="82">
        <v>19.14280115493818</v>
      </c>
      <c r="D34" s="82">
        <v>10.231769516511166</v>
      </c>
      <c r="E34" s="82">
        <v>9.8372882223272438</v>
      </c>
    </row>
    <row r="35" spans="1:5">
      <c r="A35" s="85" t="s">
        <v>219</v>
      </c>
      <c r="B35" s="78"/>
      <c r="C35" s="78"/>
      <c r="D35" s="78"/>
      <c r="E35" s="78"/>
    </row>
    <row r="36" spans="1:5">
      <c r="A36" s="86"/>
      <c r="B36" s="78"/>
      <c r="C36" s="78"/>
      <c r="D36" s="78"/>
      <c r="E36" s="78"/>
    </row>
    <row r="37" spans="1:5" ht="15.75" thickBot="1">
      <c r="A37" s="77" t="s">
        <v>191</v>
      </c>
    </row>
  </sheetData>
  <mergeCells count="1">
    <mergeCell ref="A31:E3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4"/>
  <sheetViews>
    <sheetView zoomScaleNormal="100" workbookViewId="0">
      <selection activeCell="H2" sqref="H2"/>
    </sheetView>
  </sheetViews>
  <sheetFormatPr defaultRowHeight="15"/>
  <cols>
    <col min="1" max="1" width="25" bestFit="1" customWidth="1"/>
    <col min="6" max="6" width="13.7109375" bestFit="1" customWidth="1"/>
    <col min="8" max="8" width="25" bestFit="1" customWidth="1"/>
    <col min="13" max="13" width="13.7109375" bestFit="1" customWidth="1"/>
  </cols>
  <sheetData>
    <row r="1" spans="1:14">
      <c r="A1" s="118" t="s">
        <v>234</v>
      </c>
      <c r="B1" s="118">
        <v>2012</v>
      </c>
      <c r="C1" s="118">
        <v>2013</v>
      </c>
      <c r="D1" s="118">
        <v>2014</v>
      </c>
      <c r="E1" s="118">
        <v>2015</v>
      </c>
      <c r="F1" s="118" t="s">
        <v>235</v>
      </c>
      <c r="H1" s="119" t="s">
        <v>234</v>
      </c>
      <c r="I1" s="119">
        <v>2012</v>
      </c>
      <c r="J1" s="119">
        <v>2013</v>
      </c>
      <c r="K1" s="119">
        <v>2014</v>
      </c>
      <c r="L1" s="119">
        <v>2015</v>
      </c>
      <c r="M1" s="119" t="s">
        <v>235</v>
      </c>
      <c r="N1" s="119" t="s">
        <v>189</v>
      </c>
    </row>
    <row r="2" spans="1:14">
      <c r="A2" t="s">
        <v>236</v>
      </c>
      <c r="B2" s="75">
        <v>76909</v>
      </c>
      <c r="C2" s="75">
        <v>177200</v>
      </c>
      <c r="D2" s="75">
        <v>240428</v>
      </c>
      <c r="E2" s="75">
        <v>368115</v>
      </c>
      <c r="F2" s="75">
        <v>115429</v>
      </c>
      <c r="H2" s="90" t="str">
        <f t="shared" ref="H2:M2" si="0">INDEX($A$2:$F$23,$N2,MATCH(H$1,$A$1:$F$1,0))</f>
        <v>FGA - Grupo IV</v>
      </c>
      <c r="I2" s="106">
        <f t="shared" si="0"/>
        <v>0</v>
      </c>
      <c r="J2" s="106">
        <f t="shared" si="0"/>
        <v>0</v>
      </c>
      <c r="K2" s="106">
        <f t="shared" si="0"/>
        <v>98</v>
      </c>
      <c r="L2" s="106">
        <f t="shared" si="0"/>
        <v>153</v>
      </c>
      <c r="M2" s="106">
        <f t="shared" si="0"/>
        <v>32</v>
      </c>
      <c r="N2" s="90">
        <v>17</v>
      </c>
    </row>
    <row r="3" spans="1:14">
      <c r="A3" t="s">
        <v>237</v>
      </c>
      <c r="B3" s="75">
        <v>34938</v>
      </c>
      <c r="C3" s="75">
        <v>27572</v>
      </c>
      <c r="D3" s="75">
        <v>31225</v>
      </c>
      <c r="E3" s="75">
        <v>36045</v>
      </c>
      <c r="F3" s="75">
        <v>8388</v>
      </c>
      <c r="H3" s="90"/>
      <c r="I3" s="106"/>
      <c r="J3" s="106"/>
      <c r="K3" s="106"/>
      <c r="L3" s="106"/>
      <c r="M3" s="106"/>
      <c r="N3" s="90"/>
    </row>
    <row r="4" spans="1:14">
      <c r="A4" t="s">
        <v>238</v>
      </c>
      <c r="B4" s="75">
        <v>355472</v>
      </c>
      <c r="C4" s="75">
        <v>802287</v>
      </c>
      <c r="D4" s="75">
        <v>860427</v>
      </c>
      <c r="E4" s="75">
        <v>1143853</v>
      </c>
      <c r="F4" s="75">
        <v>356318</v>
      </c>
    </row>
    <row r="5" spans="1:14">
      <c r="A5" t="s">
        <v>239</v>
      </c>
      <c r="B5" s="75">
        <v>15507</v>
      </c>
      <c r="C5" s="75">
        <v>28182</v>
      </c>
      <c r="D5" s="75">
        <v>10722</v>
      </c>
      <c r="E5" s="75">
        <v>13490</v>
      </c>
      <c r="F5" s="75">
        <v>2771</v>
      </c>
    </row>
    <row r="6" spans="1:14">
      <c r="A6" t="s">
        <v>240</v>
      </c>
      <c r="B6" s="75">
        <v>46028</v>
      </c>
      <c r="C6" s="75">
        <v>64054</v>
      </c>
      <c r="D6" s="75">
        <v>0</v>
      </c>
      <c r="E6" s="75">
        <v>0</v>
      </c>
      <c r="F6" s="75">
        <v>0</v>
      </c>
    </row>
    <row r="7" spans="1:14">
      <c r="A7" t="s">
        <v>241</v>
      </c>
      <c r="B7" s="75">
        <v>0</v>
      </c>
      <c r="C7" s="75">
        <v>0</v>
      </c>
      <c r="D7" s="75">
        <v>1686</v>
      </c>
      <c r="E7" s="75">
        <v>2151</v>
      </c>
      <c r="F7" s="75">
        <v>404</v>
      </c>
    </row>
    <row r="8" spans="1:14">
      <c r="A8" t="s">
        <v>242</v>
      </c>
      <c r="B8" s="75">
        <v>0</v>
      </c>
      <c r="C8" s="75">
        <v>0</v>
      </c>
      <c r="D8" s="75">
        <v>16</v>
      </c>
      <c r="E8" s="75">
        <v>122</v>
      </c>
      <c r="F8" s="75">
        <v>1</v>
      </c>
    </row>
    <row r="9" spans="1:14">
      <c r="A9" t="s">
        <v>243</v>
      </c>
      <c r="B9" s="75">
        <v>0</v>
      </c>
      <c r="C9" s="75">
        <v>0</v>
      </c>
      <c r="D9" s="75">
        <v>14761</v>
      </c>
      <c r="E9" s="75">
        <v>10278</v>
      </c>
      <c r="F9" s="75">
        <v>1383</v>
      </c>
    </row>
    <row r="10" spans="1:14">
      <c r="A10" t="s">
        <v>244</v>
      </c>
      <c r="B10" s="75">
        <v>0</v>
      </c>
      <c r="C10" s="75">
        <v>0</v>
      </c>
      <c r="D10" s="75">
        <v>46</v>
      </c>
      <c r="E10" s="75">
        <v>176</v>
      </c>
      <c r="F10" s="75">
        <v>0</v>
      </c>
    </row>
    <row r="11" spans="1:14">
      <c r="A11" t="s">
        <v>245</v>
      </c>
      <c r="B11" s="75">
        <v>0</v>
      </c>
      <c r="C11" s="75">
        <v>0</v>
      </c>
      <c r="D11" s="75">
        <v>25402</v>
      </c>
      <c r="E11" s="75">
        <v>34116</v>
      </c>
      <c r="F11" s="75">
        <v>9585</v>
      </c>
    </row>
    <row r="12" spans="1:14">
      <c r="A12" t="s">
        <v>246</v>
      </c>
      <c r="B12" s="75">
        <v>0</v>
      </c>
      <c r="C12" s="75">
        <v>0</v>
      </c>
      <c r="D12" s="75">
        <v>1334</v>
      </c>
      <c r="E12" s="75">
        <v>1979</v>
      </c>
      <c r="F12" s="75">
        <v>412</v>
      </c>
    </row>
    <row r="13" spans="1:14">
      <c r="A13" t="s">
        <v>247</v>
      </c>
      <c r="B13" s="75">
        <v>0</v>
      </c>
      <c r="C13" s="75">
        <v>0</v>
      </c>
      <c r="D13" s="75">
        <v>65476</v>
      </c>
      <c r="E13" s="75">
        <v>73569</v>
      </c>
      <c r="F13" s="75">
        <v>22468</v>
      </c>
    </row>
    <row r="14" spans="1:14">
      <c r="A14" t="s">
        <v>248</v>
      </c>
      <c r="B14" s="75">
        <v>0</v>
      </c>
      <c r="C14" s="75">
        <v>0</v>
      </c>
      <c r="D14" s="75">
        <v>369</v>
      </c>
      <c r="E14" s="75">
        <v>378</v>
      </c>
      <c r="F14" s="75">
        <v>84</v>
      </c>
    </row>
    <row r="15" spans="1:14">
      <c r="A15" t="s">
        <v>249</v>
      </c>
      <c r="B15" s="75">
        <v>0</v>
      </c>
      <c r="C15" s="75">
        <v>0</v>
      </c>
      <c r="D15" s="75">
        <v>30950</v>
      </c>
      <c r="E15" s="75">
        <v>37701</v>
      </c>
      <c r="F15" s="75">
        <v>9318</v>
      </c>
    </row>
    <row r="16" spans="1:14">
      <c r="A16" t="s">
        <v>250</v>
      </c>
      <c r="B16" s="75">
        <v>0</v>
      </c>
      <c r="C16" s="75">
        <v>0</v>
      </c>
      <c r="D16" s="75">
        <v>298</v>
      </c>
      <c r="E16" s="75">
        <v>90</v>
      </c>
      <c r="F16" s="75">
        <v>44</v>
      </c>
    </row>
    <row r="17" spans="1:14">
      <c r="A17" t="s">
        <v>251</v>
      </c>
      <c r="B17" s="75">
        <v>0</v>
      </c>
      <c r="C17" s="75">
        <v>0</v>
      </c>
      <c r="D17" s="75">
        <v>81477</v>
      </c>
      <c r="E17" s="75">
        <v>99893</v>
      </c>
      <c r="F17" s="75">
        <v>28178</v>
      </c>
    </row>
    <row r="18" spans="1:14">
      <c r="A18" t="s">
        <v>252</v>
      </c>
      <c r="B18" s="75">
        <v>0</v>
      </c>
      <c r="C18" s="75">
        <v>0</v>
      </c>
      <c r="D18" s="75">
        <v>98</v>
      </c>
      <c r="E18" s="75">
        <v>153</v>
      </c>
      <c r="F18" s="75">
        <v>32</v>
      </c>
    </row>
    <row r="19" spans="1:14">
      <c r="A19" t="s">
        <v>253</v>
      </c>
      <c r="B19" s="75">
        <v>0</v>
      </c>
      <c r="C19" s="75">
        <v>0</v>
      </c>
      <c r="D19" s="75">
        <v>0</v>
      </c>
      <c r="E19" s="75">
        <v>44923</v>
      </c>
      <c r="F19" s="75">
        <v>16654</v>
      </c>
    </row>
    <row r="20" spans="1:14">
      <c r="A20" t="s">
        <v>254</v>
      </c>
      <c r="B20" s="75">
        <v>0</v>
      </c>
      <c r="C20" s="75">
        <v>0</v>
      </c>
      <c r="D20" s="75">
        <v>0</v>
      </c>
      <c r="E20" s="75">
        <v>816</v>
      </c>
      <c r="F20" s="75">
        <v>351</v>
      </c>
    </row>
    <row r="21" spans="1:14">
      <c r="A21" t="s">
        <v>255</v>
      </c>
      <c r="B21" s="75">
        <v>0</v>
      </c>
      <c r="C21" s="75">
        <v>0</v>
      </c>
      <c r="D21" s="75">
        <v>0</v>
      </c>
      <c r="E21" s="75">
        <v>14960</v>
      </c>
      <c r="F21" s="75">
        <v>7257</v>
      </c>
    </row>
    <row r="22" spans="1:14">
      <c r="A22" t="s">
        <v>256</v>
      </c>
      <c r="B22" s="75">
        <v>0</v>
      </c>
      <c r="C22" s="75">
        <v>0</v>
      </c>
      <c r="D22" s="75">
        <v>0</v>
      </c>
      <c r="E22" s="75">
        <v>196</v>
      </c>
      <c r="F22" s="75">
        <v>23</v>
      </c>
    </row>
    <row r="23" spans="1:14">
      <c r="A23" t="s">
        <v>257</v>
      </c>
      <c r="B23" s="75">
        <f>SUM(B2:B22)</f>
        <v>528854</v>
      </c>
      <c r="C23" s="75">
        <f>SUM(C2:C22)</f>
        <v>1099295</v>
      </c>
      <c r="D23" s="75">
        <f>SUM(D2:D22)</f>
        <v>1364715</v>
      </c>
      <c r="E23" s="75">
        <f>SUM(E2:E22)</f>
        <v>1883004</v>
      </c>
      <c r="F23" s="75">
        <f>SUM(F2:F22)</f>
        <v>579100</v>
      </c>
    </row>
    <row r="26" spans="1:14">
      <c r="A26" s="118" t="s">
        <v>258</v>
      </c>
      <c r="B26" s="118">
        <v>2012</v>
      </c>
      <c r="C26" s="118">
        <v>2013</v>
      </c>
      <c r="D26" s="118">
        <v>2014</v>
      </c>
      <c r="E26" s="118">
        <v>2015</v>
      </c>
      <c r="F26" s="118" t="s">
        <v>235</v>
      </c>
      <c r="H26" s="119" t="s">
        <v>190</v>
      </c>
      <c r="I26" s="119">
        <v>2012</v>
      </c>
      <c r="J26" s="119">
        <v>2013</v>
      </c>
      <c r="K26" s="119">
        <v>2014</v>
      </c>
      <c r="L26" s="119">
        <v>2015</v>
      </c>
      <c r="M26" s="119" t="s">
        <v>235</v>
      </c>
      <c r="N26" s="119" t="s">
        <v>189</v>
      </c>
    </row>
    <row r="27" spans="1:14">
      <c r="A27" t="s">
        <v>188</v>
      </c>
      <c r="B27" s="75">
        <f>SUM(B2:B6)</f>
        <v>528854</v>
      </c>
      <c r="C27" s="75">
        <f>SUM(C2:C6)</f>
        <v>1099295</v>
      </c>
      <c r="D27" s="75">
        <f>SUM(D2:D6)</f>
        <v>1142802</v>
      </c>
      <c r="E27" s="75">
        <f>SUM(E2:E6)</f>
        <v>1561503</v>
      </c>
      <c r="F27" s="75">
        <f>SUM(F2:F6)</f>
        <v>482906</v>
      </c>
      <c r="H27" s="90" t="e">
        <f>INDEX($A$27:$F$32,$N27,MATCH(H$26,$A$26:$F$26,0))</f>
        <v>#N/A</v>
      </c>
      <c r="I27" s="106"/>
      <c r="J27" s="106"/>
      <c r="K27" s="106"/>
      <c r="L27" s="106"/>
      <c r="M27" s="106"/>
      <c r="N27" s="90">
        <v>28</v>
      </c>
    </row>
    <row r="28" spans="1:14">
      <c r="A28" t="s">
        <v>259</v>
      </c>
      <c r="B28" s="75">
        <f>SUM(B7:B10)</f>
        <v>0</v>
      </c>
      <c r="C28" s="75">
        <v>0</v>
      </c>
      <c r="D28" s="75">
        <f>SUM(D7:D10)</f>
        <v>16509</v>
      </c>
      <c r="E28" s="75">
        <f>SUM(E7:E10)</f>
        <v>12727</v>
      </c>
      <c r="F28" s="75">
        <f>SUM(F7:F10)</f>
        <v>1788</v>
      </c>
      <c r="H28" s="90"/>
      <c r="I28" s="90"/>
      <c r="J28" s="90"/>
      <c r="K28" s="90"/>
      <c r="L28" s="90"/>
      <c r="M28" s="90"/>
      <c r="N28" s="90"/>
    </row>
    <row r="29" spans="1:14">
      <c r="A29" t="s">
        <v>4</v>
      </c>
      <c r="B29" s="75">
        <f>SUM(B11:B14)</f>
        <v>0</v>
      </c>
      <c r="C29" s="75">
        <v>0</v>
      </c>
      <c r="D29" s="75">
        <f>SUM(D11:D14)</f>
        <v>92581</v>
      </c>
      <c r="E29" s="75">
        <f>SUM(E11:E14)</f>
        <v>110042</v>
      </c>
      <c r="F29" s="75">
        <f>SUM(F11:F14)</f>
        <v>32549</v>
      </c>
    </row>
    <row r="30" spans="1:14">
      <c r="A30" t="s">
        <v>5</v>
      </c>
      <c r="B30" s="75">
        <f>SUM(B15:B18)</f>
        <v>0</v>
      </c>
      <c r="C30" s="75">
        <v>0</v>
      </c>
      <c r="D30" s="75">
        <f>SUM(D15:D18)</f>
        <v>112823</v>
      </c>
      <c r="E30" s="75">
        <f>SUM(E15:E18)</f>
        <v>137837</v>
      </c>
      <c r="F30" s="75">
        <f>SUM(F15:F18)</f>
        <v>37572</v>
      </c>
    </row>
    <row r="31" spans="1:14">
      <c r="A31" t="s">
        <v>6</v>
      </c>
      <c r="B31" s="75">
        <f>SUM(B19:B22)</f>
        <v>0</v>
      </c>
      <c r="C31" s="75">
        <v>0</v>
      </c>
      <c r="D31" s="75">
        <f>SUM(D19:D22)</f>
        <v>0</v>
      </c>
      <c r="E31" s="75">
        <f>SUM(E19:E22)</f>
        <v>60895</v>
      </c>
      <c r="F31" s="75">
        <f>SUM(F19:F22)</f>
        <v>24285</v>
      </c>
    </row>
    <row r="32" spans="1:14">
      <c r="A32" s="52" t="s">
        <v>257</v>
      </c>
      <c r="B32" s="75">
        <f>SUM(B27:B31)</f>
        <v>528854</v>
      </c>
      <c r="C32" s="75">
        <f>SUM(C27:C31)</f>
        <v>1099295</v>
      </c>
      <c r="D32" s="75">
        <f>SUM(D27:D31)</f>
        <v>1364715</v>
      </c>
      <c r="E32" s="75">
        <f>SUM(E27:E31)</f>
        <v>1883004</v>
      </c>
      <c r="F32" s="75">
        <f>SUM(F27:F31)</f>
        <v>579100</v>
      </c>
    </row>
    <row r="34" spans="4:4">
      <c r="D34" s="75"/>
    </row>
  </sheetData>
  <pageMargins left="0.511811024" right="0.511811024" top="0.78740157499999996" bottom="0.78740157499999996" header="0.31496062000000002" footer="0.31496062000000002"/>
  <ignoredErrors>
    <ignoredError sqref="B27:B31 C27 B23:E23 D27:F31" formulaRange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3" name="Drop Down 1">
              <controlPr defaultSize="0" autoLine="0" autoPict="0">
                <anchor moveWithCells="1">
                  <from>
                    <xdr:col>12</xdr:col>
                    <xdr:colOff>133350</xdr:colOff>
                    <xdr:row>4</xdr:row>
                    <xdr:rowOff>104775</xdr:rowOff>
                  </from>
                  <to>
                    <xdr:col>13</xdr:col>
                    <xdr:colOff>466725</xdr:colOff>
                    <xdr:row>5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"/>
  <sheetViews>
    <sheetView zoomScaleNormal="100" workbookViewId="0">
      <selection activeCell="G14" sqref="G14"/>
    </sheetView>
  </sheetViews>
  <sheetFormatPr defaultRowHeight="15"/>
  <cols>
    <col min="1" max="1" width="25" bestFit="1" customWidth="1"/>
    <col min="2" max="4" width="9.28515625" bestFit="1" customWidth="1"/>
    <col min="5" max="5" width="9.140625" bestFit="1" customWidth="1"/>
    <col min="6" max="6" width="13.85546875" bestFit="1" customWidth="1"/>
    <col min="8" max="8" width="25" bestFit="1" customWidth="1"/>
  </cols>
  <sheetData>
    <row r="1" spans="1:13">
      <c r="A1" s="120" t="s">
        <v>258</v>
      </c>
      <c r="B1" s="120">
        <v>2012</v>
      </c>
      <c r="C1" s="120">
        <v>2013</v>
      </c>
      <c r="D1" s="120">
        <v>2014</v>
      </c>
      <c r="E1" s="120">
        <v>2015</v>
      </c>
      <c r="F1" s="120" t="s">
        <v>235</v>
      </c>
      <c r="H1" s="120" t="s">
        <v>258</v>
      </c>
      <c r="I1" s="120">
        <v>2012</v>
      </c>
      <c r="J1" s="120">
        <v>2013</v>
      </c>
      <c r="K1" s="120">
        <v>2014</v>
      </c>
      <c r="L1" s="120">
        <v>2015</v>
      </c>
      <c r="M1" s="90" t="s">
        <v>189</v>
      </c>
    </row>
    <row r="2" spans="1:13">
      <c r="A2" s="90" t="s">
        <v>188</v>
      </c>
      <c r="B2" s="106">
        <v>528854</v>
      </c>
      <c r="C2" s="106">
        <v>1099295</v>
      </c>
      <c r="D2" s="106">
        <v>1142802</v>
      </c>
      <c r="E2" s="106">
        <v>1561503</v>
      </c>
      <c r="F2" s="106">
        <v>482906</v>
      </c>
      <c r="H2" s="90" t="str">
        <f t="shared" ref="H2:L3" si="0">INDEX($A$2:$F$7,$M2,MATCH(H$1,$A$1:$F$1,0))</f>
        <v>FCE</v>
      </c>
      <c r="I2" s="106">
        <f t="shared" si="0"/>
        <v>0</v>
      </c>
      <c r="J2" s="106">
        <f t="shared" si="0"/>
        <v>0</v>
      </c>
      <c r="K2" s="106">
        <f t="shared" si="0"/>
        <v>92581</v>
      </c>
      <c r="L2" s="106">
        <f t="shared" si="0"/>
        <v>110042</v>
      </c>
      <c r="M2" s="90">
        <v>3</v>
      </c>
    </row>
    <row r="3" spans="1:13">
      <c r="A3" s="90" t="s">
        <v>259</v>
      </c>
      <c r="B3" s="106">
        <v>0</v>
      </c>
      <c r="C3" s="106">
        <v>0</v>
      </c>
      <c r="D3" s="106">
        <v>16509</v>
      </c>
      <c r="E3" s="106">
        <v>12727</v>
      </c>
      <c r="F3" s="106">
        <v>1788</v>
      </c>
      <c r="H3" s="90" t="str">
        <f t="shared" si="0"/>
        <v>Total Meals Served</v>
      </c>
      <c r="I3" s="106">
        <f t="shared" si="0"/>
        <v>528854</v>
      </c>
      <c r="J3" s="106">
        <f t="shared" si="0"/>
        <v>1099295</v>
      </c>
      <c r="K3" s="106">
        <f t="shared" si="0"/>
        <v>1364715</v>
      </c>
      <c r="L3" s="106">
        <f t="shared" si="0"/>
        <v>1883004</v>
      </c>
      <c r="M3" s="90">
        <v>6</v>
      </c>
    </row>
    <row r="4" spans="1:13">
      <c r="A4" s="90" t="s">
        <v>4</v>
      </c>
      <c r="B4" s="106">
        <v>0</v>
      </c>
      <c r="C4" s="106">
        <v>0</v>
      </c>
      <c r="D4" s="106">
        <v>92581</v>
      </c>
      <c r="E4" s="106">
        <v>110042</v>
      </c>
      <c r="F4" s="106">
        <v>32549</v>
      </c>
    </row>
    <row r="5" spans="1:13">
      <c r="A5" s="90" t="s">
        <v>5</v>
      </c>
      <c r="B5" s="106">
        <v>0</v>
      </c>
      <c r="C5" s="106">
        <v>0</v>
      </c>
      <c r="D5" s="106">
        <v>112823</v>
      </c>
      <c r="E5" s="106">
        <v>137837</v>
      </c>
      <c r="F5" s="106">
        <v>37572</v>
      </c>
    </row>
    <row r="6" spans="1:13">
      <c r="A6" s="90" t="s">
        <v>6</v>
      </c>
      <c r="B6" s="106">
        <v>0</v>
      </c>
      <c r="C6" s="106">
        <v>0</v>
      </c>
      <c r="D6" s="106">
        <v>0</v>
      </c>
      <c r="E6" s="106">
        <v>60895</v>
      </c>
      <c r="F6" s="106">
        <v>24285</v>
      </c>
    </row>
    <row r="7" spans="1:13">
      <c r="A7" s="90" t="s">
        <v>363</v>
      </c>
      <c r="B7" s="106">
        <f>SUM(B2:B6)</f>
        <v>528854</v>
      </c>
      <c r="C7" s="106">
        <f t="shared" ref="C7:E7" si="1">SUM(C2:C6)</f>
        <v>1099295</v>
      </c>
      <c r="D7" s="106">
        <f t="shared" si="1"/>
        <v>1364715</v>
      </c>
      <c r="E7" s="106">
        <f t="shared" si="1"/>
        <v>1883004</v>
      </c>
      <c r="F7" s="106">
        <f>SUM(F2:F6)</f>
        <v>579100</v>
      </c>
    </row>
  </sheetData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3" name="Drop Down 1">
              <controlPr defaultSize="0" autoLine="0" autoPict="0">
                <anchor moveWithCells="1">
                  <from>
                    <xdr:col>12</xdr:col>
                    <xdr:colOff>371475</xdr:colOff>
                    <xdr:row>4</xdr:row>
                    <xdr:rowOff>95250</xdr:rowOff>
                  </from>
                  <to>
                    <xdr:col>14</xdr:col>
                    <xdr:colOff>161925</xdr:colOff>
                    <xdr:row>5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3"/>
  <sheetViews>
    <sheetView topLeftCell="A24" workbookViewId="0">
      <selection activeCell="A48" sqref="A48"/>
    </sheetView>
  </sheetViews>
  <sheetFormatPr defaultRowHeight="15"/>
  <cols>
    <col min="1" max="1" width="17.85546875" customWidth="1"/>
    <col min="4" max="5" width="9.5703125" bestFit="1" customWidth="1"/>
    <col min="6" max="6" width="1.7109375" customWidth="1"/>
    <col min="7" max="7" width="3" customWidth="1"/>
    <col min="8" max="8" width="21" bestFit="1" customWidth="1"/>
    <col min="9" max="12" width="10.5703125" bestFit="1" customWidth="1"/>
    <col min="19" max="19" width="11.7109375" bestFit="1" customWidth="1"/>
  </cols>
  <sheetData>
    <row r="1" spans="1:13">
      <c r="A1" s="95" t="s">
        <v>190</v>
      </c>
      <c r="B1" s="95" t="s">
        <v>7</v>
      </c>
      <c r="C1" s="95" t="s">
        <v>2</v>
      </c>
      <c r="D1" s="95" t="s">
        <v>0</v>
      </c>
      <c r="E1" s="95" t="s">
        <v>1</v>
      </c>
      <c r="F1" s="21"/>
      <c r="G1" s="21"/>
      <c r="H1" s="93" t="s">
        <v>222</v>
      </c>
      <c r="I1" s="21"/>
      <c r="J1" s="21"/>
      <c r="K1" s="21"/>
      <c r="L1" s="21"/>
      <c r="M1" s="21"/>
    </row>
    <row r="2" spans="1:13">
      <c r="A2" s="94" t="s">
        <v>3</v>
      </c>
      <c r="B2" s="94">
        <v>1735</v>
      </c>
      <c r="C2" s="94">
        <v>2031</v>
      </c>
      <c r="D2" s="94">
        <v>2503</v>
      </c>
      <c r="E2" s="94">
        <v>3121</v>
      </c>
      <c r="F2" s="21"/>
      <c r="G2" s="21"/>
      <c r="H2" s="21"/>
      <c r="I2" s="21"/>
      <c r="J2" s="21"/>
      <c r="K2" s="21"/>
      <c r="L2" s="21"/>
      <c r="M2" s="21"/>
    </row>
    <row r="3" spans="1:13">
      <c r="A3" s="94" t="s">
        <v>4</v>
      </c>
      <c r="B3" s="94">
        <v>404</v>
      </c>
      <c r="C3" s="94">
        <v>431</v>
      </c>
      <c r="D3" s="94">
        <v>497</v>
      </c>
      <c r="E3" s="94">
        <v>511</v>
      </c>
      <c r="F3" s="21"/>
      <c r="G3" s="21"/>
      <c r="H3" s="95" t="s">
        <v>190</v>
      </c>
      <c r="I3" s="95" t="s">
        <v>7</v>
      </c>
      <c r="J3" s="95" t="s">
        <v>2</v>
      </c>
      <c r="K3" s="95" t="s">
        <v>0</v>
      </c>
      <c r="L3" s="95" t="s">
        <v>1</v>
      </c>
      <c r="M3" s="95" t="s">
        <v>189</v>
      </c>
    </row>
    <row r="4" spans="1:13">
      <c r="A4" s="94" t="s">
        <v>5</v>
      </c>
      <c r="B4" s="94">
        <v>165</v>
      </c>
      <c r="C4" s="94">
        <v>294</v>
      </c>
      <c r="D4" s="94">
        <v>337</v>
      </c>
      <c r="E4" s="94">
        <v>348</v>
      </c>
      <c r="F4" s="21"/>
      <c r="G4" s="21"/>
      <c r="H4" s="94" t="str">
        <f>INDEX($A$2:$E$6,$M4,MATCH(H$3,$A$1:$E$1,0))</f>
        <v>Darcy Ribeiro</v>
      </c>
      <c r="I4" s="94">
        <f>INDEX($A$2:$E$6,$M4,MATCH(I$3,$A$1:$E$1,0))</f>
        <v>1735</v>
      </c>
      <c r="J4" s="94">
        <f t="shared" ref="I4:L5" si="0">INDEX($A$2:$E$6,$M4,MATCH(J$3,$A$1:$E$1,0))</f>
        <v>2031</v>
      </c>
      <c r="K4" s="94">
        <f t="shared" si="0"/>
        <v>2503</v>
      </c>
      <c r="L4" s="94">
        <f t="shared" si="0"/>
        <v>3121</v>
      </c>
      <c r="M4" s="94">
        <v>1</v>
      </c>
    </row>
    <row r="5" spans="1:13">
      <c r="A5" s="94" t="s">
        <v>6</v>
      </c>
      <c r="B5" s="94">
        <v>300</v>
      </c>
      <c r="C5" s="94">
        <v>460</v>
      </c>
      <c r="D5" s="94">
        <v>845</v>
      </c>
      <c r="E5" s="94">
        <v>836</v>
      </c>
      <c r="F5" s="21"/>
      <c r="G5" s="21"/>
      <c r="H5" s="94" t="str">
        <f>INDEX($A$2:$E$6,$M5,MATCH(H$3,$A$1:$E$1,0))</f>
        <v>Total</v>
      </c>
      <c r="I5" s="94">
        <f t="shared" si="0"/>
        <v>2604</v>
      </c>
      <c r="J5" s="94">
        <f t="shared" si="0"/>
        <v>3216</v>
      </c>
      <c r="K5" s="94">
        <f t="shared" si="0"/>
        <v>4182</v>
      </c>
      <c r="L5" s="94">
        <f t="shared" si="0"/>
        <v>4816</v>
      </c>
      <c r="M5" s="94">
        <v>5</v>
      </c>
    </row>
    <row r="6" spans="1:13">
      <c r="A6" s="94" t="s">
        <v>8</v>
      </c>
      <c r="B6" s="94">
        <v>2604</v>
      </c>
      <c r="C6" s="94">
        <v>3216</v>
      </c>
      <c r="D6" s="94">
        <v>4182</v>
      </c>
      <c r="E6" s="94">
        <v>4816</v>
      </c>
      <c r="F6" s="21"/>
      <c r="G6" s="21"/>
      <c r="H6" s="21"/>
      <c r="I6" s="21"/>
      <c r="J6" s="21"/>
      <c r="K6" s="21"/>
      <c r="L6" s="21"/>
      <c r="M6" s="21"/>
    </row>
    <row r="9" spans="1:13">
      <c r="H9" s="96" t="s">
        <v>220</v>
      </c>
    </row>
    <row r="10" spans="1:13">
      <c r="A10" s="91" t="s">
        <v>223</v>
      </c>
      <c r="B10" s="92">
        <v>2012</v>
      </c>
      <c r="C10" s="92">
        <v>2013</v>
      </c>
      <c r="D10" s="92">
        <v>2014</v>
      </c>
      <c r="E10" s="92">
        <v>2015</v>
      </c>
      <c r="H10" s="91" t="s">
        <v>223</v>
      </c>
      <c r="I10" s="92">
        <v>2012</v>
      </c>
      <c r="J10" s="92">
        <v>2013</v>
      </c>
      <c r="K10" s="92">
        <v>2014</v>
      </c>
      <c r="L10" s="92">
        <v>2015</v>
      </c>
      <c r="M10" s="92" t="s">
        <v>189</v>
      </c>
    </row>
    <row r="11" spans="1:13">
      <c r="A11" s="80" t="s">
        <v>192</v>
      </c>
      <c r="B11" s="80">
        <v>9.8208785660319009</v>
      </c>
      <c r="C11" s="80">
        <v>10.883974698541968</v>
      </c>
      <c r="D11" s="80">
        <v>5.7583820018183127</v>
      </c>
      <c r="E11" s="80">
        <v>5.5095077719479129</v>
      </c>
      <c r="H11" s="90" t="str">
        <f t="shared" ref="H11:L12" si="1">INDEX($A$11:$E$37,$M11,MATCH(H$10,$A$10:$E$10,0))</f>
        <v>FE</v>
      </c>
      <c r="I11" s="97">
        <f t="shared" si="1"/>
        <v>19.581567666907432</v>
      </c>
      <c r="J11" s="97">
        <f t="shared" si="1"/>
        <v>34.336344936839751</v>
      </c>
      <c r="K11" s="97">
        <f t="shared" si="1"/>
        <v>19.740393104666087</v>
      </c>
      <c r="L11" s="97">
        <f t="shared" si="1"/>
        <v>10.104847486391392</v>
      </c>
      <c r="M11" s="90">
        <v>6</v>
      </c>
    </row>
    <row r="12" spans="1:13">
      <c r="A12" s="80" t="s">
        <v>193</v>
      </c>
      <c r="B12" s="80">
        <v>12.672868634332318</v>
      </c>
      <c r="C12" s="80">
        <v>15.449805820207548</v>
      </c>
      <c r="D12" s="80">
        <v>8.3379212401837428</v>
      </c>
      <c r="E12" s="80">
        <v>8.9507152947894575</v>
      </c>
      <c r="H12" s="90" t="str">
        <f t="shared" si="1"/>
        <v>UnB Average (Cost per Student)</v>
      </c>
      <c r="I12" s="97">
        <f t="shared" si="1"/>
        <v>15.248487068609283</v>
      </c>
      <c r="J12" s="97">
        <f t="shared" si="1"/>
        <v>19.14280115493818</v>
      </c>
      <c r="K12" s="97">
        <f t="shared" si="1"/>
        <v>10.231769516511166</v>
      </c>
      <c r="L12" s="97">
        <f t="shared" si="1"/>
        <v>9.8372882223272438</v>
      </c>
      <c r="M12" s="90">
        <v>27</v>
      </c>
    </row>
    <row r="13" spans="1:13">
      <c r="A13" s="80" t="s">
        <v>194</v>
      </c>
      <c r="B13" s="80">
        <v>11.432089378747644</v>
      </c>
      <c r="C13" s="80">
        <v>13.613082644111035</v>
      </c>
      <c r="D13" s="80">
        <v>8.5040161569584107</v>
      </c>
      <c r="E13" s="80">
        <v>7.4115627083831814</v>
      </c>
    </row>
    <row r="14" spans="1:13">
      <c r="A14" s="81" t="s">
        <v>195</v>
      </c>
      <c r="B14" s="80">
        <v>11.178006575444426</v>
      </c>
      <c r="C14" s="80">
        <v>13.302425204627827</v>
      </c>
      <c r="D14" s="80">
        <v>7.4709056429665681</v>
      </c>
      <c r="E14" s="80">
        <v>8.0818273233399474</v>
      </c>
    </row>
    <row r="15" spans="1:13">
      <c r="A15" s="81" t="s">
        <v>196</v>
      </c>
      <c r="B15" s="80">
        <v>13.877052563362605</v>
      </c>
      <c r="C15" s="80">
        <v>17.828298885116197</v>
      </c>
      <c r="D15" s="80">
        <v>8.1979740661854983</v>
      </c>
      <c r="E15" s="80">
        <v>8.1745818116674958</v>
      </c>
    </row>
    <row r="16" spans="1:13">
      <c r="A16" s="81" t="s">
        <v>197</v>
      </c>
      <c r="B16" s="80">
        <v>19.581567666907432</v>
      </c>
      <c r="C16" s="80">
        <v>34.336344936839751</v>
      </c>
      <c r="D16" s="80">
        <v>19.740393104666087</v>
      </c>
      <c r="E16" s="80">
        <v>10.104847486391392</v>
      </c>
    </row>
    <row r="17" spans="1:5">
      <c r="A17" s="81" t="s">
        <v>198</v>
      </c>
      <c r="B17" s="80">
        <v>25.085782630500471</v>
      </c>
      <c r="C17" s="80">
        <v>40.486399575936247</v>
      </c>
      <c r="D17" s="80">
        <v>11.487236052353344</v>
      </c>
      <c r="E17" s="80">
        <v>11.105355233962554</v>
      </c>
    </row>
    <row r="18" spans="1:5">
      <c r="A18" s="81" t="s">
        <v>199</v>
      </c>
      <c r="B18" s="80">
        <v>58.049829964334478</v>
      </c>
      <c r="C18" s="80">
        <v>50.868615365549196</v>
      </c>
      <c r="D18" s="80">
        <v>33.08660029451211</v>
      </c>
      <c r="E18" s="80">
        <v>32.523538533888576</v>
      </c>
    </row>
    <row r="19" spans="1:5">
      <c r="A19" s="81" t="s">
        <v>200</v>
      </c>
      <c r="B19" s="80">
        <v>15.141104263426085</v>
      </c>
      <c r="C19" s="80">
        <v>18.225382384985906</v>
      </c>
      <c r="D19" s="80">
        <v>9.5272164160288213</v>
      </c>
      <c r="E19" s="80">
        <v>9.1262014017235487</v>
      </c>
    </row>
    <row r="20" spans="1:5">
      <c r="A20" s="81" t="s">
        <v>201</v>
      </c>
      <c r="B20" s="80">
        <v>8.418113531086254</v>
      </c>
      <c r="C20" s="80">
        <v>10.811036683050986</v>
      </c>
      <c r="D20" s="80">
        <v>5.4465855640463792</v>
      </c>
      <c r="E20" s="80">
        <v>6.0727366294050968</v>
      </c>
    </row>
    <row r="21" spans="1:5">
      <c r="A21" s="81" t="s">
        <v>202</v>
      </c>
      <c r="B21" s="80">
        <v>29.516450282047241</v>
      </c>
      <c r="C21" s="80">
        <v>36.67833472139862</v>
      </c>
      <c r="D21" s="80">
        <v>20.737229349308073</v>
      </c>
      <c r="E21" s="80">
        <v>19.661539232969023</v>
      </c>
    </row>
    <row r="22" spans="1:5">
      <c r="A22" s="81" t="s">
        <v>203</v>
      </c>
      <c r="B22" s="80">
        <v>10.916334502963817</v>
      </c>
      <c r="C22" s="80">
        <v>10.540272100278141</v>
      </c>
      <c r="D22" s="80">
        <v>5.8741997827067234</v>
      </c>
      <c r="E22" s="80">
        <v>10.841428162009489</v>
      </c>
    </row>
    <row r="23" spans="1:5">
      <c r="A23" s="81" t="s">
        <v>204</v>
      </c>
      <c r="B23" s="80">
        <v>14.159436530855398</v>
      </c>
      <c r="C23" s="80">
        <v>17.429477781119687</v>
      </c>
      <c r="D23" s="80">
        <v>8.4045306317434658</v>
      </c>
      <c r="E23" s="80">
        <v>8.9507032540997891</v>
      </c>
    </row>
    <row r="24" spans="1:5">
      <c r="A24" s="81" t="s">
        <v>205</v>
      </c>
      <c r="B24" s="80">
        <v>29.330257810073601</v>
      </c>
      <c r="C24" s="80">
        <v>35.550725793178401</v>
      </c>
      <c r="D24" s="80">
        <v>16.263973374208462</v>
      </c>
      <c r="E24" s="80">
        <v>15.980605405979466</v>
      </c>
    </row>
    <row r="25" spans="1:5">
      <c r="A25" s="81" t="s">
        <v>206</v>
      </c>
      <c r="B25" s="80">
        <v>32.547984402994473</v>
      </c>
      <c r="C25" s="80">
        <v>43.746126364208749</v>
      </c>
      <c r="D25" s="80">
        <v>23.620923571185486</v>
      </c>
      <c r="E25" s="80">
        <v>23.694795247361697</v>
      </c>
    </row>
    <row r="26" spans="1:5">
      <c r="A26" s="81" t="s">
        <v>207</v>
      </c>
      <c r="B26" s="80">
        <v>16.050995784703648</v>
      </c>
      <c r="C26" s="80">
        <v>17.265453907811349</v>
      </c>
      <c r="D26" s="80">
        <v>7.7248366590312916</v>
      </c>
      <c r="E26" s="80">
        <v>6.5248662182618222</v>
      </c>
    </row>
    <row r="27" spans="1:5">
      <c r="A27" s="81" t="s">
        <v>208</v>
      </c>
      <c r="B27" s="80">
        <v>10.270424946581731</v>
      </c>
      <c r="C27" s="80">
        <v>13.797865409865794</v>
      </c>
      <c r="D27" s="80">
        <v>6.9711452176345752</v>
      </c>
      <c r="E27" s="80">
        <v>5.733471584875705</v>
      </c>
    </row>
    <row r="28" spans="1:5">
      <c r="A28" s="81" t="s">
        <v>209</v>
      </c>
      <c r="B28" s="80">
        <v>12.630035485933071</v>
      </c>
      <c r="C28" s="80">
        <v>21.400443027125142</v>
      </c>
      <c r="D28" s="80">
        <v>11.543862860779365</v>
      </c>
      <c r="E28" s="80">
        <v>11.085515236810187</v>
      </c>
    </row>
    <row r="29" spans="1:5">
      <c r="A29" s="81" t="s">
        <v>210</v>
      </c>
      <c r="B29" s="80">
        <v>27.426722370919816</v>
      </c>
      <c r="C29" s="80">
        <v>40.256429657270246</v>
      </c>
      <c r="D29" s="80">
        <v>18.928893465903347</v>
      </c>
      <c r="E29" s="80">
        <v>18.106579319040861</v>
      </c>
    </row>
    <row r="30" spans="1:5">
      <c r="A30" s="81" t="s">
        <v>211</v>
      </c>
      <c r="B30" s="80">
        <v>11.129470496898605</v>
      </c>
      <c r="C30" s="80">
        <v>14.984052316303449</v>
      </c>
      <c r="D30" s="80">
        <v>9.4961340939736587</v>
      </c>
      <c r="E30" s="80">
        <v>8.6362786664377627</v>
      </c>
    </row>
    <row r="31" spans="1:5">
      <c r="A31" s="81" t="s">
        <v>212</v>
      </c>
      <c r="B31" s="80">
        <v>20.319282247879737</v>
      </c>
      <c r="C31" s="80">
        <v>21.894124864817247</v>
      </c>
      <c r="D31" s="80">
        <v>10.641268452812584</v>
      </c>
      <c r="E31" s="80">
        <v>10.204416745586377</v>
      </c>
    </row>
    <row r="32" spans="1:5">
      <c r="A32" s="81" t="s">
        <v>213</v>
      </c>
      <c r="B32" s="80">
        <v>6.4222969652327038</v>
      </c>
      <c r="C32" s="80">
        <v>8.5353167043196212</v>
      </c>
      <c r="D32" s="80">
        <v>4.0285480013773256</v>
      </c>
      <c r="E32" s="80">
        <v>4.2916858912373144</v>
      </c>
    </row>
    <row r="33" spans="1:5">
      <c r="A33" s="81" t="s">
        <v>4</v>
      </c>
      <c r="B33" s="80">
        <v>12.385745764597155</v>
      </c>
      <c r="C33" s="80">
        <v>15.420110805322725</v>
      </c>
      <c r="D33" s="80">
        <v>12.931784487319018</v>
      </c>
      <c r="E33" s="80">
        <v>15.249292679116154</v>
      </c>
    </row>
    <row r="34" spans="1:5">
      <c r="A34" s="81" t="s">
        <v>5</v>
      </c>
      <c r="B34" s="80">
        <v>12.455346172524054</v>
      </c>
      <c r="C34" s="80">
        <v>14.490549102229672</v>
      </c>
      <c r="D34" s="80">
        <v>9.6065159705453329</v>
      </c>
      <c r="E34" s="80">
        <v>9.5963727821126223</v>
      </c>
    </row>
    <row r="35" spans="1:5">
      <c r="A35" s="81" t="s">
        <v>6</v>
      </c>
      <c r="B35" s="80">
        <v>6.5176271065651372</v>
      </c>
      <c r="C35" s="80">
        <v>8.6834415284608699</v>
      </c>
      <c r="D35" s="80">
        <v>5.7300518719650482</v>
      </c>
      <c r="E35" s="80">
        <v>5.3827253756656823</v>
      </c>
    </row>
    <row r="36" spans="1:5">
      <c r="A36" s="81" t="s">
        <v>214</v>
      </c>
      <c r="B36" s="80">
        <v>5.6273807237451647</v>
      </c>
      <c r="C36" s="80">
        <v>17.25946302985831</v>
      </c>
      <c r="D36" s="80">
        <v>2.9872990525092287</v>
      </c>
      <c r="E36" s="80">
        <v>3.3763644704710516</v>
      </c>
    </row>
    <row r="37" spans="1:5">
      <c r="A37" s="89" t="s">
        <v>382</v>
      </c>
      <c r="B37" s="89">
        <v>15.248487068609283</v>
      </c>
      <c r="C37" s="89">
        <v>19.14280115493818</v>
      </c>
      <c r="D37" s="89">
        <v>10.231769516511166</v>
      </c>
      <c r="E37" s="89">
        <v>9.8372882223272438</v>
      </c>
    </row>
    <row r="38" spans="1:5">
      <c r="A38" s="87"/>
      <c r="B38" s="88"/>
      <c r="C38" s="88"/>
      <c r="D38" s="88"/>
      <c r="E38" s="88"/>
    </row>
    <row r="39" spans="1:5">
      <c r="A39" s="85" t="s">
        <v>219</v>
      </c>
      <c r="B39" s="78"/>
      <c r="C39" s="78"/>
      <c r="D39" s="78"/>
      <c r="E39" s="78"/>
    </row>
    <row r="40" spans="1:5">
      <c r="A40" s="86"/>
      <c r="B40" s="78"/>
      <c r="C40" s="78"/>
      <c r="D40" s="78"/>
      <c r="E40" s="78"/>
    </row>
    <row r="41" spans="1:5" ht="15.75" thickBot="1">
      <c r="A41" s="77" t="s">
        <v>191</v>
      </c>
      <c r="B41" s="52"/>
      <c r="C41" s="52"/>
      <c r="D41" s="52"/>
      <c r="E41" s="52"/>
    </row>
    <row r="45" spans="1:5" ht="45.75" thickBot="1">
      <c r="A45" s="109" t="s">
        <v>225</v>
      </c>
      <c r="B45" s="110" t="s">
        <v>7</v>
      </c>
      <c r="C45" s="110" t="s">
        <v>2</v>
      </c>
      <c r="D45" s="110" t="s">
        <v>0</v>
      </c>
      <c r="E45" s="111" t="s">
        <v>1</v>
      </c>
    </row>
    <row r="46" spans="1:5" ht="15.75" thickTop="1">
      <c r="A46" s="112" t="s">
        <v>351</v>
      </c>
      <c r="B46" s="113">
        <v>981.44936093001002</v>
      </c>
      <c r="C46" s="113">
        <v>963.27460939174796</v>
      </c>
      <c r="D46" s="113">
        <v>1100.3596106664911</v>
      </c>
      <c r="E46" s="114">
        <v>1187.2964462053139</v>
      </c>
    </row>
    <row r="47" spans="1:5">
      <c r="A47" s="115" t="s">
        <v>383</v>
      </c>
      <c r="B47" s="116">
        <v>368.46</v>
      </c>
      <c r="C47" s="116">
        <v>359.5</v>
      </c>
      <c r="D47" s="116">
        <v>415.54</v>
      </c>
      <c r="E47" s="117">
        <v>268.74</v>
      </c>
    </row>
    <row r="48" spans="1:5">
      <c r="A48" s="112" t="s">
        <v>376</v>
      </c>
      <c r="B48" s="113">
        <v>65.88</v>
      </c>
      <c r="C48" s="113">
        <v>104.2</v>
      </c>
      <c r="D48" s="113">
        <v>105.03</v>
      </c>
      <c r="E48" s="114">
        <v>88.46</v>
      </c>
    </row>
    <row r="53" spans="1:1">
      <c r="A53" t="s">
        <v>233</v>
      </c>
    </row>
  </sheetData>
  <pageMargins left="0.511811024" right="0.511811024" top="0.78740157499999996" bottom="0.78740157499999996" header="0.31496062000000002" footer="0.31496062000000002"/>
  <ignoredErrors>
    <ignoredError sqref="I3:L3 B1:E1" numberStoredAsText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3" name="Drop Down 6">
              <controlPr defaultSize="0" autoLine="0" autoPict="0">
                <anchor moveWithCells="1">
                  <from>
                    <xdr:col>11</xdr:col>
                    <xdr:colOff>342900</xdr:colOff>
                    <xdr:row>13</xdr:row>
                    <xdr:rowOff>19050</xdr:rowOff>
                  </from>
                  <to>
                    <xdr:col>13</xdr:col>
                    <xdr:colOff>171450</xdr:colOff>
                    <xdr:row>14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3"/>
  <sheetViews>
    <sheetView workbookViewId="0">
      <selection activeCell="B27" sqref="B27"/>
    </sheetView>
  </sheetViews>
  <sheetFormatPr defaultRowHeight="15"/>
  <cols>
    <col min="1" max="1" width="83.7109375" bestFit="1" customWidth="1"/>
    <col min="2" max="2" width="16.42578125" customWidth="1"/>
    <col min="5" max="5" width="9.140625" style="121"/>
    <col min="7" max="7" width="15.7109375" bestFit="1" customWidth="1"/>
    <col min="8" max="8" width="67.85546875" bestFit="1" customWidth="1"/>
  </cols>
  <sheetData>
    <row r="1" spans="1:11" s="52" customFormat="1">
      <c r="E1" s="121"/>
    </row>
    <row r="2" spans="1:11">
      <c r="A2" s="2" t="s">
        <v>31</v>
      </c>
      <c r="B2" s="3" t="s">
        <v>9</v>
      </c>
      <c r="C2" s="175" t="s">
        <v>311</v>
      </c>
      <c r="G2" s="44" t="s">
        <v>37</v>
      </c>
      <c r="H2" s="45" t="s">
        <v>38</v>
      </c>
      <c r="I2" s="46" t="s">
        <v>2</v>
      </c>
      <c r="J2" s="46" t="s">
        <v>0</v>
      </c>
      <c r="K2" s="47" t="s">
        <v>1</v>
      </c>
    </row>
    <row r="3" spans="1:11">
      <c r="A3" s="4" t="s">
        <v>10</v>
      </c>
      <c r="B3" s="5">
        <v>161</v>
      </c>
      <c r="C3" s="40"/>
      <c r="G3" s="41" t="s">
        <v>10</v>
      </c>
      <c r="H3" s="19" t="s">
        <v>39</v>
      </c>
      <c r="I3" s="18">
        <v>2</v>
      </c>
      <c r="J3" s="18">
        <v>0</v>
      </c>
      <c r="K3" s="43">
        <v>0</v>
      </c>
    </row>
    <row r="4" spans="1:11">
      <c r="A4" s="6" t="s">
        <v>11</v>
      </c>
      <c r="B4" s="5">
        <v>207</v>
      </c>
      <c r="C4" s="40"/>
      <c r="G4" s="41" t="s">
        <v>10</v>
      </c>
      <c r="H4" s="19" t="s">
        <v>40</v>
      </c>
      <c r="I4" s="18">
        <v>2</v>
      </c>
      <c r="J4" s="18">
        <v>3</v>
      </c>
      <c r="K4" s="43">
        <v>0</v>
      </c>
    </row>
    <row r="5" spans="1:11">
      <c r="A5" s="6" t="s">
        <v>12</v>
      </c>
      <c r="B5" s="5">
        <v>11</v>
      </c>
      <c r="C5" s="40"/>
      <c r="G5" s="41" t="s">
        <v>10</v>
      </c>
      <c r="H5" s="19" t="s">
        <v>41</v>
      </c>
      <c r="I5" s="18">
        <v>0</v>
      </c>
      <c r="J5" s="18">
        <v>1</v>
      </c>
      <c r="K5" s="43">
        <v>2</v>
      </c>
    </row>
    <row r="6" spans="1:11">
      <c r="A6" s="6" t="s">
        <v>13</v>
      </c>
      <c r="B6" s="5">
        <v>145</v>
      </c>
      <c r="C6" s="40"/>
      <c r="G6" s="41" t="s">
        <v>10</v>
      </c>
      <c r="H6" s="19" t="s">
        <v>42</v>
      </c>
      <c r="I6" s="18">
        <v>0</v>
      </c>
      <c r="J6" s="18">
        <v>1</v>
      </c>
      <c r="K6" s="43">
        <v>0</v>
      </c>
    </row>
    <row r="7" spans="1:11">
      <c r="A7" s="6" t="s">
        <v>14</v>
      </c>
      <c r="B7" s="5">
        <v>10</v>
      </c>
      <c r="C7" s="40"/>
      <c r="G7" s="41" t="s">
        <v>10</v>
      </c>
      <c r="H7" s="19" t="s">
        <v>43</v>
      </c>
      <c r="I7" s="18">
        <v>2</v>
      </c>
      <c r="J7" s="18">
        <v>1</v>
      </c>
      <c r="K7" s="43">
        <v>0</v>
      </c>
    </row>
    <row r="8" spans="1:11">
      <c r="A8" s="6" t="s">
        <v>15</v>
      </c>
      <c r="B8" s="5">
        <v>14</v>
      </c>
      <c r="C8" s="40"/>
      <c r="G8" s="41" t="s">
        <v>10</v>
      </c>
      <c r="H8" s="19" t="s">
        <v>44</v>
      </c>
      <c r="I8" s="18">
        <v>1</v>
      </c>
      <c r="J8" s="18">
        <v>0</v>
      </c>
      <c r="K8" s="43">
        <v>0</v>
      </c>
    </row>
    <row r="9" spans="1:11">
      <c r="A9" s="6" t="s">
        <v>16</v>
      </c>
      <c r="B9" s="5">
        <v>1</v>
      </c>
      <c r="C9" s="40"/>
      <c r="G9" s="41" t="s">
        <v>10</v>
      </c>
      <c r="H9" s="19" t="s">
        <v>45</v>
      </c>
      <c r="I9" s="18">
        <v>0</v>
      </c>
      <c r="J9" s="18">
        <v>1</v>
      </c>
      <c r="K9" s="43">
        <v>0</v>
      </c>
    </row>
    <row r="10" spans="1:11">
      <c r="A10" s="6" t="s">
        <v>17</v>
      </c>
      <c r="B10" s="5">
        <v>70</v>
      </c>
      <c r="C10" s="40"/>
      <c r="G10" s="41" t="s">
        <v>10</v>
      </c>
      <c r="H10" s="19" t="s">
        <v>46</v>
      </c>
      <c r="I10" s="18">
        <v>0</v>
      </c>
      <c r="J10" s="18">
        <v>2</v>
      </c>
      <c r="K10" s="43">
        <v>0</v>
      </c>
    </row>
    <row r="11" spans="1:11">
      <c r="A11" s="6" t="s">
        <v>18</v>
      </c>
      <c r="B11" s="5">
        <v>685</v>
      </c>
      <c r="C11" s="40"/>
      <c r="G11" s="41" t="s">
        <v>10</v>
      </c>
      <c r="H11" s="19" t="s">
        <v>47</v>
      </c>
      <c r="I11" s="18">
        <v>0</v>
      </c>
      <c r="J11" s="18">
        <v>1</v>
      </c>
      <c r="K11" s="43">
        <v>0</v>
      </c>
    </row>
    <row r="12" spans="1:11">
      <c r="A12" s="6" t="s">
        <v>19</v>
      </c>
      <c r="B12" s="5">
        <v>3</v>
      </c>
      <c r="C12" s="40"/>
      <c r="G12" s="41" t="s">
        <v>10</v>
      </c>
      <c r="H12" s="19" t="s">
        <v>48</v>
      </c>
      <c r="I12" s="18">
        <v>0</v>
      </c>
      <c r="J12" s="18">
        <v>4</v>
      </c>
      <c r="K12" s="43">
        <v>0</v>
      </c>
    </row>
    <row r="13" spans="1:11">
      <c r="A13" s="6" t="s">
        <v>20</v>
      </c>
      <c r="B13" s="5">
        <v>102</v>
      </c>
      <c r="C13" s="40"/>
      <c r="G13" s="41" t="s">
        <v>10</v>
      </c>
      <c r="H13" s="19" t="s">
        <v>49</v>
      </c>
      <c r="I13" s="18">
        <v>3</v>
      </c>
      <c r="J13" s="18">
        <v>2</v>
      </c>
      <c r="K13" s="43">
        <v>1</v>
      </c>
    </row>
    <row r="14" spans="1:11">
      <c r="A14" s="6" t="s">
        <v>21</v>
      </c>
      <c r="B14" s="5">
        <v>101</v>
      </c>
      <c r="C14" s="40"/>
      <c r="G14" s="41" t="s">
        <v>10</v>
      </c>
      <c r="H14" s="19" t="s">
        <v>50</v>
      </c>
      <c r="I14" s="18">
        <v>1</v>
      </c>
      <c r="J14" s="18">
        <v>2</v>
      </c>
      <c r="K14" s="43">
        <v>0</v>
      </c>
    </row>
    <row r="15" spans="1:11">
      <c r="A15" s="6" t="s">
        <v>22</v>
      </c>
      <c r="B15" s="174">
        <v>64</v>
      </c>
      <c r="C15" s="40">
        <v>58</v>
      </c>
      <c r="G15" s="41" t="s">
        <v>10</v>
      </c>
      <c r="H15" s="19" t="s">
        <v>51</v>
      </c>
      <c r="I15" s="18">
        <v>0</v>
      </c>
      <c r="J15" s="18">
        <v>3</v>
      </c>
      <c r="K15" s="43">
        <v>0</v>
      </c>
    </row>
    <row r="16" spans="1:11">
      <c r="A16" s="6" t="s">
        <v>23</v>
      </c>
      <c r="B16" s="5">
        <v>101</v>
      </c>
      <c r="C16" s="40"/>
      <c r="G16" s="41" t="s">
        <v>10</v>
      </c>
      <c r="H16" s="19" t="s">
        <v>52</v>
      </c>
      <c r="I16" s="18">
        <v>5</v>
      </c>
      <c r="J16" s="18">
        <v>6</v>
      </c>
      <c r="K16" s="43">
        <v>2</v>
      </c>
    </row>
    <row r="17" spans="1:11">
      <c r="A17" s="6" t="s">
        <v>24</v>
      </c>
      <c r="B17" s="5">
        <v>107</v>
      </c>
      <c r="C17" s="40"/>
      <c r="G17" s="41" t="s">
        <v>10</v>
      </c>
      <c r="H17" s="19" t="s">
        <v>53</v>
      </c>
      <c r="I17" s="18">
        <v>0</v>
      </c>
      <c r="J17" s="18">
        <v>7</v>
      </c>
      <c r="K17" s="43">
        <v>0</v>
      </c>
    </row>
    <row r="18" spans="1:11">
      <c r="A18" s="6" t="s">
        <v>25</v>
      </c>
      <c r="B18" s="5">
        <v>15</v>
      </c>
      <c r="C18" s="40"/>
      <c r="G18" s="41" t="s">
        <v>10</v>
      </c>
      <c r="H18" s="19" t="s">
        <v>54</v>
      </c>
      <c r="I18" s="18">
        <v>2</v>
      </c>
      <c r="J18" s="18">
        <v>8</v>
      </c>
      <c r="K18" s="43">
        <v>0</v>
      </c>
    </row>
    <row r="19" spans="1:11">
      <c r="A19" s="6" t="s">
        <v>26</v>
      </c>
      <c r="B19" s="5">
        <v>19</v>
      </c>
      <c r="C19" s="40"/>
      <c r="G19" s="41" t="s">
        <v>10</v>
      </c>
      <c r="H19" s="19" t="s">
        <v>55</v>
      </c>
      <c r="I19" s="18">
        <v>4</v>
      </c>
      <c r="J19" s="18">
        <v>3</v>
      </c>
      <c r="K19" s="43">
        <v>0</v>
      </c>
    </row>
    <row r="20" spans="1:11">
      <c r="A20" s="6" t="s">
        <v>27</v>
      </c>
      <c r="B20" s="5">
        <v>24</v>
      </c>
      <c r="C20" s="40"/>
      <c r="G20" s="41" t="s">
        <v>10</v>
      </c>
      <c r="H20" s="19" t="s">
        <v>56</v>
      </c>
      <c r="I20" s="18">
        <v>0</v>
      </c>
      <c r="J20" s="18">
        <v>1</v>
      </c>
      <c r="K20" s="43">
        <v>0</v>
      </c>
    </row>
    <row r="21" spans="1:11">
      <c r="A21" s="4" t="s">
        <v>28</v>
      </c>
      <c r="B21" s="5">
        <v>1</v>
      </c>
      <c r="C21" s="40"/>
      <c r="G21" s="41" t="s">
        <v>10</v>
      </c>
      <c r="H21" s="19" t="s">
        <v>57</v>
      </c>
      <c r="I21" s="18">
        <v>1</v>
      </c>
      <c r="J21" s="18">
        <v>4</v>
      </c>
      <c r="K21" s="43">
        <v>0</v>
      </c>
    </row>
    <row r="22" spans="1:11">
      <c r="A22" s="6" t="s">
        <v>29</v>
      </c>
      <c r="B22" s="5">
        <v>395</v>
      </c>
      <c r="C22" s="40"/>
      <c r="G22" s="41" t="s">
        <v>10</v>
      </c>
      <c r="H22" s="19" t="s">
        <v>58</v>
      </c>
      <c r="I22" s="18">
        <v>1</v>
      </c>
      <c r="J22" s="18">
        <v>1</v>
      </c>
      <c r="K22" s="43">
        <v>0</v>
      </c>
    </row>
    <row r="23" spans="1:11">
      <c r="A23" s="7" t="s">
        <v>30</v>
      </c>
      <c r="B23" s="8">
        <v>11</v>
      </c>
      <c r="C23" s="40"/>
      <c r="G23" s="41" t="s">
        <v>10</v>
      </c>
      <c r="H23" s="19" t="s">
        <v>59</v>
      </c>
      <c r="I23" s="18">
        <v>8</v>
      </c>
      <c r="J23" s="18">
        <v>11</v>
      </c>
      <c r="K23" s="43">
        <v>0</v>
      </c>
    </row>
    <row r="24" spans="1:11">
      <c r="A24" s="167"/>
      <c r="B24" s="168">
        <f>SUBTOTAL(109,Tabela1[N. Alunos])</f>
        <v>2247</v>
      </c>
      <c r="C24" s="169"/>
      <c r="G24" s="41" t="s">
        <v>10</v>
      </c>
      <c r="H24" s="19" t="s">
        <v>60</v>
      </c>
      <c r="I24" s="18">
        <v>3</v>
      </c>
      <c r="J24" s="18">
        <v>2</v>
      </c>
      <c r="K24" s="43">
        <v>0</v>
      </c>
    </row>
    <row r="25" spans="1:11">
      <c r="G25" s="41" t="s">
        <v>10</v>
      </c>
      <c r="H25" s="19" t="s">
        <v>61</v>
      </c>
      <c r="I25" s="18">
        <v>1</v>
      </c>
      <c r="J25" s="18">
        <v>1</v>
      </c>
      <c r="K25" s="43">
        <v>0</v>
      </c>
    </row>
    <row r="26" spans="1:11">
      <c r="A26" t="s">
        <v>176</v>
      </c>
      <c r="G26" s="41" t="s">
        <v>10</v>
      </c>
      <c r="H26" s="19" t="s">
        <v>62</v>
      </c>
      <c r="I26" s="18">
        <v>7</v>
      </c>
      <c r="J26" s="18">
        <v>16</v>
      </c>
      <c r="K26" s="43">
        <v>4</v>
      </c>
    </row>
    <row r="27" spans="1:11">
      <c r="G27" s="41" t="s">
        <v>10</v>
      </c>
      <c r="H27" s="19" t="s">
        <v>63</v>
      </c>
      <c r="I27" s="18">
        <v>3</v>
      </c>
      <c r="J27" s="18">
        <v>4</v>
      </c>
      <c r="K27" s="43">
        <v>0</v>
      </c>
    </row>
    <row r="28" spans="1:11">
      <c r="G28" s="41" t="s">
        <v>10</v>
      </c>
      <c r="H28" s="19" t="s">
        <v>64</v>
      </c>
      <c r="I28" s="18">
        <v>1</v>
      </c>
      <c r="J28" s="18">
        <v>0</v>
      </c>
      <c r="K28" s="43">
        <v>0</v>
      </c>
    </row>
    <row r="29" spans="1:11">
      <c r="A29" s="44" t="s">
        <v>37</v>
      </c>
      <c r="B29" s="46" t="s">
        <v>2</v>
      </c>
      <c r="C29" s="46" t="s">
        <v>0</v>
      </c>
      <c r="D29" s="47" t="s">
        <v>1</v>
      </c>
      <c r="E29" s="173" t="s">
        <v>8</v>
      </c>
      <c r="G29" s="41" t="s">
        <v>10</v>
      </c>
      <c r="H29" s="19" t="s">
        <v>65</v>
      </c>
      <c r="I29" s="18">
        <v>0</v>
      </c>
      <c r="J29" s="18">
        <v>1</v>
      </c>
      <c r="K29" s="43">
        <v>0</v>
      </c>
    </row>
    <row r="30" spans="1:11">
      <c r="A30" s="41" t="s">
        <v>10</v>
      </c>
      <c r="B30" s="12">
        <v>60</v>
      </c>
      <c r="C30" s="12">
        <v>92</v>
      </c>
      <c r="D30" s="42">
        <v>9</v>
      </c>
      <c r="E30" s="13">
        <f>SUM(Tabela36[[#This Row],[2013]:[2015]])</f>
        <v>161</v>
      </c>
      <c r="G30" s="41" t="s">
        <v>10</v>
      </c>
      <c r="H30" s="19" t="s">
        <v>66</v>
      </c>
      <c r="I30" s="18">
        <v>0</v>
      </c>
      <c r="J30" s="18">
        <v>2</v>
      </c>
      <c r="K30" s="43">
        <v>0</v>
      </c>
    </row>
    <row r="31" spans="1:11">
      <c r="A31" s="6" t="s">
        <v>11</v>
      </c>
      <c r="B31" s="12">
        <v>94</v>
      </c>
      <c r="C31" s="12">
        <v>79</v>
      </c>
      <c r="D31" s="42">
        <v>34</v>
      </c>
      <c r="E31" s="13">
        <f>SUM(Tabela36[[#This Row],[2013]:[2015]])</f>
        <v>207</v>
      </c>
      <c r="G31" s="41" t="s">
        <v>10</v>
      </c>
      <c r="H31" s="19" t="s">
        <v>67</v>
      </c>
      <c r="I31" s="18">
        <v>2</v>
      </c>
      <c r="J31" s="18">
        <v>0</v>
      </c>
      <c r="K31" s="43">
        <v>0</v>
      </c>
    </row>
    <row r="32" spans="1:11">
      <c r="A32" s="6" t="s">
        <v>12</v>
      </c>
      <c r="B32" s="12">
        <v>7</v>
      </c>
      <c r="C32" s="12">
        <v>3</v>
      </c>
      <c r="D32" s="42">
        <v>1</v>
      </c>
      <c r="E32" s="13">
        <f>SUM(Tabela36[[#This Row],[2013]:[2015]])</f>
        <v>11</v>
      </c>
      <c r="G32" s="41" t="s">
        <v>10</v>
      </c>
      <c r="H32" s="19" t="s">
        <v>68</v>
      </c>
      <c r="I32" s="18">
        <v>1</v>
      </c>
      <c r="J32" s="18">
        <v>2</v>
      </c>
      <c r="K32" s="43">
        <v>0</v>
      </c>
    </row>
    <row r="33" spans="1:11">
      <c r="A33" s="6" t="s">
        <v>13</v>
      </c>
      <c r="B33" s="12">
        <v>76</v>
      </c>
      <c r="C33" s="12">
        <v>55</v>
      </c>
      <c r="D33" s="42">
        <v>14</v>
      </c>
      <c r="E33" s="13">
        <f>SUM(Tabela36[[#This Row],[2013]:[2015]])</f>
        <v>145</v>
      </c>
      <c r="G33" s="41" t="s">
        <v>10</v>
      </c>
      <c r="H33" s="19" t="s">
        <v>69</v>
      </c>
      <c r="I33" s="18">
        <v>3</v>
      </c>
      <c r="J33" s="18">
        <v>2</v>
      </c>
      <c r="K33" s="43">
        <v>0</v>
      </c>
    </row>
    <row r="34" spans="1:11">
      <c r="A34" s="6" t="s">
        <v>14</v>
      </c>
      <c r="B34" s="12">
        <v>6</v>
      </c>
      <c r="C34" s="12">
        <v>1</v>
      </c>
      <c r="D34" s="42">
        <v>3</v>
      </c>
      <c r="E34" s="13">
        <f>SUM(Tabela36[[#This Row],[2013]:[2015]])</f>
        <v>10</v>
      </c>
      <c r="G34" s="41" t="s">
        <v>10</v>
      </c>
      <c r="H34" s="19" t="s">
        <v>70</v>
      </c>
      <c r="I34" s="18">
        <v>3</v>
      </c>
      <c r="J34" s="18">
        <v>0</v>
      </c>
      <c r="K34" s="43">
        <v>0</v>
      </c>
    </row>
    <row r="35" spans="1:11">
      <c r="A35" s="6" t="s">
        <v>15</v>
      </c>
      <c r="B35" s="12">
        <v>9</v>
      </c>
      <c r="C35" s="12">
        <v>4</v>
      </c>
      <c r="D35" s="42">
        <v>1</v>
      </c>
      <c r="E35" s="13">
        <f>SUM(Tabela36[[#This Row],[2013]:[2015]])</f>
        <v>14</v>
      </c>
      <c r="G35" s="41" t="s">
        <v>10</v>
      </c>
      <c r="H35" s="19" t="s">
        <v>71</v>
      </c>
      <c r="I35" s="18">
        <v>2</v>
      </c>
      <c r="J35" s="18">
        <v>0</v>
      </c>
      <c r="K35" s="43">
        <v>0</v>
      </c>
    </row>
    <row r="36" spans="1:11">
      <c r="A36" s="6" t="s">
        <v>16</v>
      </c>
      <c r="B36" s="12">
        <v>0</v>
      </c>
      <c r="C36" s="12">
        <v>0</v>
      </c>
      <c r="D36" s="42">
        <v>1</v>
      </c>
      <c r="E36" s="13">
        <f>SUM(Tabela36[[#This Row],[2013]:[2015]])</f>
        <v>1</v>
      </c>
      <c r="G36" s="41" t="s">
        <v>10</v>
      </c>
      <c r="H36" s="19" t="s">
        <v>72</v>
      </c>
      <c r="I36" s="18">
        <v>1</v>
      </c>
      <c r="J36" s="18">
        <v>0</v>
      </c>
      <c r="K36" s="43">
        <v>0</v>
      </c>
    </row>
    <row r="37" spans="1:11">
      <c r="A37" s="6" t="s">
        <v>17</v>
      </c>
      <c r="B37" s="12">
        <v>32</v>
      </c>
      <c r="C37" s="12">
        <v>31</v>
      </c>
      <c r="D37" s="42">
        <v>7</v>
      </c>
      <c r="E37" s="13">
        <f>SUM(Tabela36[[#This Row],[2013]:[2015]])</f>
        <v>70</v>
      </c>
      <c r="G37" s="41" t="s">
        <v>10</v>
      </c>
      <c r="H37" s="19" t="s">
        <v>73</v>
      </c>
      <c r="I37" s="18">
        <v>1</v>
      </c>
      <c r="J37" s="18">
        <v>0</v>
      </c>
      <c r="K37" s="43">
        <v>0</v>
      </c>
    </row>
    <row r="38" spans="1:11">
      <c r="A38" s="6" t="s">
        <v>18</v>
      </c>
      <c r="B38" s="12">
        <v>168</v>
      </c>
      <c r="C38" s="12">
        <v>347</v>
      </c>
      <c r="D38" s="42">
        <v>170</v>
      </c>
      <c r="E38" s="13">
        <f>SUM(Tabela36[[#This Row],[2013]:[2015]])</f>
        <v>685</v>
      </c>
      <c r="G38" s="41" t="s">
        <v>10</v>
      </c>
      <c r="H38" s="17" t="s">
        <v>36</v>
      </c>
      <c r="I38" s="12">
        <v>60</v>
      </c>
      <c r="J38" s="12">
        <v>92</v>
      </c>
      <c r="K38" s="42">
        <v>9</v>
      </c>
    </row>
    <row r="39" spans="1:11">
      <c r="A39" s="6" t="s">
        <v>19</v>
      </c>
      <c r="B39" s="12">
        <v>2</v>
      </c>
      <c r="C39" s="12">
        <v>1</v>
      </c>
      <c r="D39" s="42">
        <v>0</v>
      </c>
      <c r="E39" s="13">
        <f>SUM(Tabela36[[#This Row],[2013]:[2015]])</f>
        <v>3</v>
      </c>
      <c r="G39" s="6" t="s">
        <v>11</v>
      </c>
      <c r="H39" s="19" t="s">
        <v>39</v>
      </c>
      <c r="I39" s="18">
        <v>2</v>
      </c>
      <c r="J39" s="18">
        <v>1</v>
      </c>
      <c r="K39" s="43">
        <v>0</v>
      </c>
    </row>
    <row r="40" spans="1:11">
      <c r="A40" s="6" t="s">
        <v>20</v>
      </c>
      <c r="B40" s="12">
        <v>50</v>
      </c>
      <c r="C40" s="12">
        <v>35</v>
      </c>
      <c r="D40" s="42">
        <v>17</v>
      </c>
      <c r="E40" s="13">
        <f>SUM(Tabela36[[#This Row],[2013]:[2015]])</f>
        <v>102</v>
      </c>
      <c r="G40" s="6" t="s">
        <v>11</v>
      </c>
      <c r="H40" s="19" t="s">
        <v>40</v>
      </c>
      <c r="I40" s="18">
        <v>4</v>
      </c>
      <c r="J40" s="18">
        <v>7</v>
      </c>
      <c r="K40" s="43">
        <v>1</v>
      </c>
    </row>
    <row r="41" spans="1:11">
      <c r="A41" s="6" t="s">
        <v>21</v>
      </c>
      <c r="B41" s="12">
        <v>53</v>
      </c>
      <c r="C41" s="12">
        <v>27</v>
      </c>
      <c r="D41" s="42">
        <v>21</v>
      </c>
      <c r="E41" s="13">
        <f>SUM(Tabela36[[#This Row],[2013]:[2015]])</f>
        <v>101</v>
      </c>
      <c r="G41" s="6" t="s">
        <v>11</v>
      </c>
      <c r="H41" s="19" t="s">
        <v>41</v>
      </c>
      <c r="I41" s="18">
        <v>0</v>
      </c>
      <c r="J41" s="18">
        <v>1</v>
      </c>
      <c r="K41" s="43">
        <v>0</v>
      </c>
    </row>
    <row r="42" spans="1:11">
      <c r="A42" s="176" t="s">
        <v>22</v>
      </c>
      <c r="B42" s="177">
        <v>19</v>
      </c>
      <c r="C42" s="177">
        <v>31</v>
      </c>
      <c r="D42" s="178">
        <v>8</v>
      </c>
      <c r="E42" s="179">
        <f>SUM(Tabela36[[#This Row],[2013]:[2015]])</f>
        <v>58</v>
      </c>
      <c r="G42" s="6" t="s">
        <v>11</v>
      </c>
      <c r="H42" s="19" t="s">
        <v>74</v>
      </c>
      <c r="I42" s="18">
        <v>1</v>
      </c>
      <c r="J42" s="18">
        <v>1</v>
      </c>
      <c r="K42" s="43">
        <v>0</v>
      </c>
    </row>
    <row r="43" spans="1:11">
      <c r="A43" s="6" t="s">
        <v>23</v>
      </c>
      <c r="B43" s="12">
        <v>41</v>
      </c>
      <c r="C43" s="12">
        <v>25</v>
      </c>
      <c r="D43" s="42">
        <v>35</v>
      </c>
      <c r="E43" s="13">
        <f>SUM(Tabela36[[#This Row],[2013]:[2015]])</f>
        <v>101</v>
      </c>
      <c r="G43" s="6" t="s">
        <v>11</v>
      </c>
      <c r="H43" s="19" t="s">
        <v>42</v>
      </c>
      <c r="I43" s="18">
        <v>0</v>
      </c>
      <c r="J43" s="18">
        <v>2</v>
      </c>
      <c r="K43" s="43">
        <v>1</v>
      </c>
    </row>
    <row r="44" spans="1:11">
      <c r="A44" s="6" t="s">
        <v>24</v>
      </c>
      <c r="B44" s="12">
        <v>53</v>
      </c>
      <c r="C44" s="12">
        <v>33</v>
      </c>
      <c r="D44" s="42">
        <v>21</v>
      </c>
      <c r="E44" s="13">
        <f>SUM(Tabela36[[#This Row],[2013]:[2015]])</f>
        <v>107</v>
      </c>
      <c r="G44" s="6" t="s">
        <v>11</v>
      </c>
      <c r="H44" s="19" t="s">
        <v>43</v>
      </c>
      <c r="I44" s="18">
        <v>9</v>
      </c>
      <c r="J44" s="18">
        <v>12</v>
      </c>
      <c r="K44" s="43">
        <v>8</v>
      </c>
    </row>
    <row r="45" spans="1:11">
      <c r="A45" s="6" t="s">
        <v>25</v>
      </c>
      <c r="B45" s="12">
        <v>1</v>
      </c>
      <c r="C45" s="12">
        <v>11</v>
      </c>
      <c r="D45" s="42">
        <v>3</v>
      </c>
      <c r="E45" s="13">
        <f>SUM(Tabela36[[#This Row],[2013]:[2015]])</f>
        <v>15</v>
      </c>
      <c r="G45" s="6" t="s">
        <v>11</v>
      </c>
      <c r="H45" s="19" t="s">
        <v>75</v>
      </c>
      <c r="I45" s="18">
        <v>0</v>
      </c>
      <c r="J45" s="18">
        <v>1</v>
      </c>
      <c r="K45" s="43">
        <v>0</v>
      </c>
    </row>
    <row r="46" spans="1:11">
      <c r="A46" s="6" t="s">
        <v>26</v>
      </c>
      <c r="B46" s="12">
        <v>4</v>
      </c>
      <c r="C46" s="12">
        <v>8</v>
      </c>
      <c r="D46" s="42">
        <v>7</v>
      </c>
      <c r="E46" s="13">
        <f>SUM(Tabela36[[#This Row],[2013]:[2015]])</f>
        <v>19</v>
      </c>
      <c r="G46" s="6" t="s">
        <v>11</v>
      </c>
      <c r="H46" s="19" t="s">
        <v>76</v>
      </c>
      <c r="I46" s="18">
        <v>1</v>
      </c>
      <c r="J46" s="18">
        <v>0</v>
      </c>
      <c r="K46" s="43">
        <v>0</v>
      </c>
    </row>
    <row r="47" spans="1:11">
      <c r="A47" s="6" t="s">
        <v>27</v>
      </c>
      <c r="B47" s="12">
        <v>0</v>
      </c>
      <c r="C47" s="12">
        <v>19</v>
      </c>
      <c r="D47" s="42">
        <v>5</v>
      </c>
      <c r="E47" s="13">
        <f>SUM(Tabela36[[#This Row],[2013]:[2015]])</f>
        <v>24</v>
      </c>
      <c r="G47" s="6" t="s">
        <v>11</v>
      </c>
      <c r="H47" s="19" t="s">
        <v>77</v>
      </c>
      <c r="I47" s="18">
        <v>1</v>
      </c>
      <c r="J47" s="18">
        <v>0</v>
      </c>
      <c r="K47" s="43">
        <v>0</v>
      </c>
    </row>
    <row r="48" spans="1:11">
      <c r="A48" s="41" t="s">
        <v>28</v>
      </c>
      <c r="B48" s="12">
        <v>0</v>
      </c>
      <c r="C48" s="12">
        <v>0</v>
      </c>
      <c r="D48" s="42">
        <v>1</v>
      </c>
      <c r="E48" s="13">
        <f>SUM(Tabela36[[#This Row],[2013]:[2015]])</f>
        <v>1</v>
      </c>
      <c r="G48" s="6" t="s">
        <v>11</v>
      </c>
      <c r="H48" s="19" t="s">
        <v>78</v>
      </c>
      <c r="I48" s="18">
        <v>0</v>
      </c>
      <c r="J48" s="18">
        <v>0</v>
      </c>
      <c r="K48" s="43">
        <v>1</v>
      </c>
    </row>
    <row r="49" spans="1:11">
      <c r="A49" s="6" t="s">
        <v>29</v>
      </c>
      <c r="B49" s="12">
        <v>173</v>
      </c>
      <c r="C49" s="12">
        <v>193</v>
      </c>
      <c r="D49" s="42">
        <v>29</v>
      </c>
      <c r="E49" s="13">
        <f>SUM(Tabela36[[#This Row],[2013]:[2015]])</f>
        <v>395</v>
      </c>
      <c r="G49" s="6" t="s">
        <v>11</v>
      </c>
      <c r="H49" s="19" t="s">
        <v>45</v>
      </c>
      <c r="I49" s="18">
        <v>1</v>
      </c>
      <c r="J49" s="18">
        <v>0</v>
      </c>
      <c r="K49" s="43">
        <v>0</v>
      </c>
    </row>
    <row r="50" spans="1:11">
      <c r="A50" s="7" t="s">
        <v>30</v>
      </c>
      <c r="B50" s="170">
        <v>1</v>
      </c>
      <c r="C50" s="170">
        <v>2</v>
      </c>
      <c r="D50" s="171">
        <v>8</v>
      </c>
      <c r="E50" s="13">
        <f>SUM(Tabela36[[#This Row],[2013]:[2015]])</f>
        <v>11</v>
      </c>
      <c r="G50" s="6" t="s">
        <v>11</v>
      </c>
      <c r="H50" s="19" t="s">
        <v>79</v>
      </c>
      <c r="I50" s="18">
        <v>2</v>
      </c>
      <c r="J50" s="18">
        <v>0</v>
      </c>
      <c r="K50" s="43">
        <v>0</v>
      </c>
    </row>
    <row r="51" spans="1:11">
      <c r="A51" s="7" t="s">
        <v>8</v>
      </c>
      <c r="B51" s="170">
        <f>SUM(Tabela36[2013])</f>
        <v>849</v>
      </c>
      <c r="C51" s="170">
        <f>SUM(Tabela36[2014])</f>
        <v>997</v>
      </c>
      <c r="D51" s="170">
        <f>SUM(Tabela36[2015])</f>
        <v>395</v>
      </c>
      <c r="E51" s="172">
        <f>SUBTOTAL(109,Tabela36[Total])</f>
        <v>2241</v>
      </c>
      <c r="G51" s="6" t="s">
        <v>11</v>
      </c>
      <c r="H51" s="19" t="s">
        <v>49</v>
      </c>
      <c r="I51" s="18">
        <v>5</v>
      </c>
      <c r="J51" s="18">
        <v>5</v>
      </c>
      <c r="K51" s="43">
        <v>1</v>
      </c>
    </row>
    <row r="52" spans="1:11">
      <c r="G52" s="6" t="s">
        <v>11</v>
      </c>
      <c r="H52" s="19" t="s">
        <v>50</v>
      </c>
      <c r="I52" s="18">
        <v>1</v>
      </c>
      <c r="J52" s="18">
        <v>0</v>
      </c>
      <c r="K52" s="43">
        <v>0</v>
      </c>
    </row>
    <row r="53" spans="1:11">
      <c r="G53" s="6" t="s">
        <v>11</v>
      </c>
      <c r="H53" s="19" t="s">
        <v>52</v>
      </c>
      <c r="I53" s="18">
        <v>7</v>
      </c>
      <c r="J53" s="18">
        <v>7</v>
      </c>
      <c r="K53" s="43">
        <v>7</v>
      </c>
    </row>
    <row r="54" spans="1:11">
      <c r="G54" s="6" t="s">
        <v>11</v>
      </c>
      <c r="H54" s="19" t="s">
        <v>53</v>
      </c>
      <c r="I54" s="18">
        <v>1</v>
      </c>
      <c r="J54" s="18">
        <v>3</v>
      </c>
      <c r="K54" s="43">
        <v>1</v>
      </c>
    </row>
    <row r="55" spans="1:11">
      <c r="G55" s="6" t="s">
        <v>11</v>
      </c>
      <c r="H55" s="19" t="s">
        <v>54</v>
      </c>
      <c r="I55" s="18">
        <v>2</v>
      </c>
      <c r="J55" s="18">
        <v>3</v>
      </c>
      <c r="K55" s="43">
        <v>0</v>
      </c>
    </row>
    <row r="56" spans="1:11">
      <c r="G56" s="6" t="s">
        <v>11</v>
      </c>
      <c r="H56" s="19" t="s">
        <v>55</v>
      </c>
      <c r="I56" s="18">
        <v>5</v>
      </c>
      <c r="J56" s="18">
        <v>3</v>
      </c>
      <c r="K56" s="43">
        <v>0</v>
      </c>
    </row>
    <row r="57" spans="1:11">
      <c r="G57" s="6" t="s">
        <v>11</v>
      </c>
      <c r="H57" s="19" t="s">
        <v>57</v>
      </c>
      <c r="I57" s="18">
        <v>3</v>
      </c>
      <c r="J57" s="18">
        <v>1</v>
      </c>
      <c r="K57" s="43">
        <v>1</v>
      </c>
    </row>
    <row r="58" spans="1:11">
      <c r="G58" s="6" t="s">
        <v>11</v>
      </c>
      <c r="H58" s="19" t="s">
        <v>58</v>
      </c>
      <c r="I58" s="18">
        <v>1</v>
      </c>
      <c r="J58" s="18">
        <v>0</v>
      </c>
      <c r="K58" s="43">
        <v>0</v>
      </c>
    </row>
    <row r="59" spans="1:11">
      <c r="G59" s="6" t="s">
        <v>11</v>
      </c>
      <c r="H59" s="19" t="s">
        <v>80</v>
      </c>
      <c r="I59" s="18">
        <v>3</v>
      </c>
      <c r="J59" s="18">
        <v>0</v>
      </c>
      <c r="K59" s="43">
        <v>2</v>
      </c>
    </row>
    <row r="60" spans="1:11">
      <c r="G60" s="6" t="s">
        <v>11</v>
      </c>
      <c r="H60" s="19" t="s">
        <v>59</v>
      </c>
      <c r="I60" s="18">
        <v>2</v>
      </c>
      <c r="J60" s="18">
        <v>3</v>
      </c>
      <c r="K60" s="43">
        <v>2</v>
      </c>
    </row>
    <row r="61" spans="1:11">
      <c r="G61" s="6" t="s">
        <v>11</v>
      </c>
      <c r="H61" s="19" t="s">
        <v>60</v>
      </c>
      <c r="I61" s="18">
        <v>1</v>
      </c>
      <c r="J61" s="18">
        <v>1</v>
      </c>
      <c r="K61" s="43">
        <v>0</v>
      </c>
    </row>
    <row r="62" spans="1:11">
      <c r="G62" s="6" t="s">
        <v>11</v>
      </c>
      <c r="H62" s="19" t="s">
        <v>81</v>
      </c>
      <c r="I62" s="18">
        <v>0</v>
      </c>
      <c r="J62" s="18">
        <v>1</v>
      </c>
      <c r="K62" s="43">
        <v>0</v>
      </c>
    </row>
    <row r="63" spans="1:11">
      <c r="G63" s="6" t="s">
        <v>11</v>
      </c>
      <c r="H63" s="19" t="s">
        <v>61</v>
      </c>
      <c r="I63" s="18">
        <v>3</v>
      </c>
      <c r="J63" s="18">
        <v>5</v>
      </c>
      <c r="K63" s="43">
        <v>0</v>
      </c>
    </row>
    <row r="64" spans="1:11">
      <c r="G64" s="6" t="s">
        <v>11</v>
      </c>
      <c r="H64" s="19" t="s">
        <v>62</v>
      </c>
      <c r="I64" s="18">
        <v>3</v>
      </c>
      <c r="J64" s="18">
        <v>3</v>
      </c>
      <c r="K64" s="43">
        <v>0</v>
      </c>
    </row>
    <row r="65" spans="7:11">
      <c r="G65" s="6" t="s">
        <v>11</v>
      </c>
      <c r="H65" s="19" t="s">
        <v>63</v>
      </c>
      <c r="I65" s="18">
        <v>2</v>
      </c>
      <c r="J65" s="18">
        <v>1</v>
      </c>
      <c r="K65" s="43">
        <v>1</v>
      </c>
    </row>
    <row r="66" spans="7:11">
      <c r="G66" s="6" t="s">
        <v>11</v>
      </c>
      <c r="H66" s="19" t="s">
        <v>65</v>
      </c>
      <c r="I66" s="18">
        <v>0</v>
      </c>
      <c r="J66" s="18">
        <v>1</v>
      </c>
      <c r="K66" s="43">
        <v>2</v>
      </c>
    </row>
    <row r="67" spans="7:11">
      <c r="G67" s="6" t="s">
        <v>11</v>
      </c>
      <c r="H67" s="19" t="s">
        <v>82</v>
      </c>
      <c r="I67" s="18">
        <v>0</v>
      </c>
      <c r="J67" s="18">
        <v>1</v>
      </c>
      <c r="K67" s="43">
        <v>0</v>
      </c>
    </row>
    <row r="68" spans="7:11">
      <c r="G68" s="6" t="s">
        <v>11</v>
      </c>
      <c r="H68" s="19" t="s">
        <v>83</v>
      </c>
      <c r="I68" s="18">
        <v>4</v>
      </c>
      <c r="J68" s="18">
        <v>1</v>
      </c>
      <c r="K68" s="43">
        <v>0</v>
      </c>
    </row>
    <row r="69" spans="7:11">
      <c r="G69" s="6" t="s">
        <v>11</v>
      </c>
      <c r="H69" s="19" t="s">
        <v>66</v>
      </c>
      <c r="I69" s="18">
        <v>1</v>
      </c>
      <c r="J69" s="18">
        <v>0</v>
      </c>
      <c r="K69" s="43">
        <v>0</v>
      </c>
    </row>
    <row r="70" spans="7:11">
      <c r="G70" s="6" t="s">
        <v>11</v>
      </c>
      <c r="H70" s="19" t="s">
        <v>67</v>
      </c>
      <c r="I70" s="18">
        <v>1</v>
      </c>
      <c r="J70" s="18">
        <v>0</v>
      </c>
      <c r="K70" s="43">
        <v>0</v>
      </c>
    </row>
    <row r="71" spans="7:11">
      <c r="G71" s="6" t="s">
        <v>11</v>
      </c>
      <c r="H71" s="19" t="s">
        <v>84</v>
      </c>
      <c r="I71" s="18">
        <v>2</v>
      </c>
      <c r="J71" s="18">
        <v>0</v>
      </c>
      <c r="K71" s="43">
        <v>0</v>
      </c>
    </row>
    <row r="72" spans="7:11">
      <c r="G72" s="6" t="s">
        <v>11</v>
      </c>
      <c r="H72" s="19" t="s">
        <v>68</v>
      </c>
      <c r="I72" s="18">
        <v>7</v>
      </c>
      <c r="J72" s="18">
        <v>8</v>
      </c>
      <c r="K72" s="43">
        <v>2</v>
      </c>
    </row>
    <row r="73" spans="7:11">
      <c r="G73" s="6" t="s">
        <v>11</v>
      </c>
      <c r="H73" s="19" t="s">
        <v>69</v>
      </c>
      <c r="I73" s="18">
        <v>3</v>
      </c>
      <c r="J73" s="18">
        <v>4</v>
      </c>
      <c r="K73" s="43">
        <v>2</v>
      </c>
    </row>
    <row r="74" spans="7:11">
      <c r="G74" s="6" t="s">
        <v>11</v>
      </c>
      <c r="H74" s="19" t="s">
        <v>85</v>
      </c>
      <c r="I74" s="18">
        <v>7</v>
      </c>
      <c r="J74" s="18">
        <v>2</v>
      </c>
      <c r="K74" s="43">
        <v>0</v>
      </c>
    </row>
    <row r="75" spans="7:11">
      <c r="G75" s="6" t="s">
        <v>11</v>
      </c>
      <c r="H75" s="19" t="s">
        <v>86</v>
      </c>
      <c r="I75" s="18">
        <v>3</v>
      </c>
      <c r="J75" s="18">
        <v>0</v>
      </c>
      <c r="K75" s="43">
        <v>1</v>
      </c>
    </row>
    <row r="76" spans="7:11">
      <c r="G76" s="6" t="s">
        <v>11</v>
      </c>
      <c r="H76" s="19" t="s">
        <v>70</v>
      </c>
      <c r="I76" s="18">
        <v>2</v>
      </c>
      <c r="J76" s="18">
        <v>0</v>
      </c>
      <c r="K76" s="43">
        <v>0</v>
      </c>
    </row>
    <row r="77" spans="7:11">
      <c r="G77" s="6" t="s">
        <v>11</v>
      </c>
      <c r="H77" s="19" t="s">
        <v>87</v>
      </c>
      <c r="I77" s="18">
        <v>1</v>
      </c>
      <c r="J77" s="18">
        <v>0</v>
      </c>
      <c r="K77" s="43">
        <v>0</v>
      </c>
    </row>
    <row r="78" spans="7:11">
      <c r="G78" s="6" t="s">
        <v>11</v>
      </c>
      <c r="H78" s="19" t="s">
        <v>88</v>
      </c>
      <c r="I78" s="18">
        <v>1</v>
      </c>
      <c r="J78" s="18">
        <v>0</v>
      </c>
      <c r="K78" s="43">
        <v>0</v>
      </c>
    </row>
    <row r="79" spans="7:11">
      <c r="G79" s="6" t="s">
        <v>11</v>
      </c>
      <c r="H79" s="19" t="s">
        <v>72</v>
      </c>
      <c r="I79" s="18">
        <v>1</v>
      </c>
      <c r="J79" s="18">
        <v>0</v>
      </c>
      <c r="K79" s="43">
        <v>1</v>
      </c>
    </row>
    <row r="80" spans="7:11">
      <c r="G80" s="6" t="s">
        <v>11</v>
      </c>
      <c r="H80" s="19" t="s">
        <v>73</v>
      </c>
      <c r="I80" s="18">
        <v>0</v>
      </c>
      <c r="J80" s="18">
        <v>1</v>
      </c>
      <c r="K80" s="43">
        <v>0</v>
      </c>
    </row>
    <row r="81" spans="7:11">
      <c r="G81" s="6" t="s">
        <v>11</v>
      </c>
      <c r="H81" s="19" t="s">
        <v>89</v>
      </c>
      <c r="I81" s="18">
        <v>1</v>
      </c>
      <c r="J81" s="18">
        <v>0</v>
      </c>
      <c r="K81" s="43">
        <v>0</v>
      </c>
    </row>
    <row r="82" spans="7:11">
      <c r="G82" s="6" t="s">
        <v>11</v>
      </c>
      <c r="H82" s="17" t="s">
        <v>36</v>
      </c>
      <c r="I82" s="12">
        <v>94</v>
      </c>
      <c r="J82" s="12">
        <v>79</v>
      </c>
      <c r="K82" s="42">
        <v>34</v>
      </c>
    </row>
    <row r="83" spans="7:11">
      <c r="G83" s="6" t="s">
        <v>12</v>
      </c>
      <c r="H83" s="19" t="s">
        <v>40</v>
      </c>
      <c r="I83" s="18">
        <v>1</v>
      </c>
      <c r="J83" s="18">
        <v>1</v>
      </c>
      <c r="K83" s="43">
        <v>0</v>
      </c>
    </row>
    <row r="84" spans="7:11">
      <c r="G84" s="6" t="s">
        <v>12</v>
      </c>
      <c r="H84" s="19" t="s">
        <v>43</v>
      </c>
      <c r="I84" s="18">
        <v>1</v>
      </c>
      <c r="J84" s="18">
        <v>0</v>
      </c>
      <c r="K84" s="43">
        <v>0</v>
      </c>
    </row>
    <row r="85" spans="7:11">
      <c r="G85" s="6" t="s">
        <v>12</v>
      </c>
      <c r="H85" s="19" t="s">
        <v>53</v>
      </c>
      <c r="I85" s="18">
        <v>1</v>
      </c>
      <c r="J85" s="18">
        <v>0</v>
      </c>
      <c r="K85" s="43">
        <v>0</v>
      </c>
    </row>
    <row r="86" spans="7:11">
      <c r="G86" s="6" t="s">
        <v>12</v>
      </c>
      <c r="H86" s="19" t="s">
        <v>57</v>
      </c>
      <c r="I86" s="18">
        <v>0</v>
      </c>
      <c r="J86" s="18">
        <v>0</v>
      </c>
      <c r="K86" s="43">
        <v>1</v>
      </c>
    </row>
    <row r="87" spans="7:11">
      <c r="G87" s="6" t="s">
        <v>12</v>
      </c>
      <c r="H87" s="19" t="s">
        <v>58</v>
      </c>
      <c r="I87" s="18">
        <v>1</v>
      </c>
      <c r="J87" s="18">
        <v>0</v>
      </c>
      <c r="K87" s="43">
        <v>0</v>
      </c>
    </row>
    <row r="88" spans="7:11">
      <c r="G88" s="6" t="s">
        <v>12</v>
      </c>
      <c r="H88" s="19" t="s">
        <v>62</v>
      </c>
      <c r="I88" s="18">
        <v>1</v>
      </c>
      <c r="J88" s="18">
        <v>0</v>
      </c>
      <c r="K88" s="43">
        <v>0</v>
      </c>
    </row>
    <row r="89" spans="7:11">
      <c r="G89" s="6" t="s">
        <v>12</v>
      </c>
      <c r="H89" s="19" t="s">
        <v>69</v>
      </c>
      <c r="I89" s="18">
        <v>2</v>
      </c>
      <c r="J89" s="18">
        <v>2</v>
      </c>
      <c r="K89" s="43">
        <v>0</v>
      </c>
    </row>
    <row r="90" spans="7:11">
      <c r="G90" s="6" t="s">
        <v>12</v>
      </c>
      <c r="H90" s="19" t="s">
        <v>90</v>
      </c>
      <c r="I90" s="18">
        <v>0</v>
      </c>
      <c r="J90" s="18">
        <v>0</v>
      </c>
      <c r="K90" s="43">
        <v>0</v>
      </c>
    </row>
    <row r="91" spans="7:11">
      <c r="G91" s="6" t="s">
        <v>12</v>
      </c>
      <c r="H91" s="17" t="s">
        <v>36</v>
      </c>
      <c r="I91" s="12">
        <v>7</v>
      </c>
      <c r="J91" s="12">
        <v>3</v>
      </c>
      <c r="K91" s="42">
        <v>1</v>
      </c>
    </row>
    <row r="92" spans="7:11">
      <c r="G92" s="6" t="s">
        <v>13</v>
      </c>
      <c r="H92" s="19" t="s">
        <v>39</v>
      </c>
      <c r="I92" s="18">
        <v>2</v>
      </c>
      <c r="J92" s="18">
        <v>0</v>
      </c>
      <c r="K92" s="43">
        <v>0</v>
      </c>
    </row>
    <row r="93" spans="7:11">
      <c r="G93" s="6" t="s">
        <v>13</v>
      </c>
      <c r="H93" s="19" t="s">
        <v>40</v>
      </c>
      <c r="I93" s="18">
        <v>5</v>
      </c>
      <c r="J93" s="18">
        <v>5</v>
      </c>
      <c r="K93" s="43">
        <v>1</v>
      </c>
    </row>
    <row r="94" spans="7:11">
      <c r="G94" s="6" t="s">
        <v>13</v>
      </c>
      <c r="H94" s="19" t="s">
        <v>41</v>
      </c>
      <c r="I94" s="18">
        <v>3</v>
      </c>
      <c r="J94" s="18">
        <v>6</v>
      </c>
      <c r="K94" s="43">
        <v>0</v>
      </c>
    </row>
    <row r="95" spans="7:11">
      <c r="G95" s="6" t="s">
        <v>13</v>
      </c>
      <c r="H95" s="19" t="s">
        <v>74</v>
      </c>
      <c r="I95" s="18">
        <v>1</v>
      </c>
      <c r="J95" s="18">
        <v>4</v>
      </c>
      <c r="K95" s="43">
        <v>0</v>
      </c>
    </row>
    <row r="96" spans="7:11">
      <c r="G96" s="6" t="s">
        <v>13</v>
      </c>
      <c r="H96" s="19" t="s">
        <v>42</v>
      </c>
      <c r="I96" s="18">
        <v>1</v>
      </c>
      <c r="J96" s="18">
        <v>1</v>
      </c>
      <c r="K96" s="43">
        <v>0</v>
      </c>
    </row>
    <row r="97" spans="7:11">
      <c r="G97" s="6" t="s">
        <v>13</v>
      </c>
      <c r="H97" s="19" t="s">
        <v>43</v>
      </c>
      <c r="I97" s="18">
        <v>7</v>
      </c>
      <c r="J97" s="18">
        <v>2</v>
      </c>
      <c r="K97" s="43">
        <v>1</v>
      </c>
    </row>
    <row r="98" spans="7:11">
      <c r="G98" s="6" t="s">
        <v>13</v>
      </c>
      <c r="H98" s="19" t="s">
        <v>75</v>
      </c>
      <c r="I98" s="18">
        <v>0</v>
      </c>
      <c r="J98" s="18">
        <v>1</v>
      </c>
      <c r="K98" s="43">
        <v>0</v>
      </c>
    </row>
    <row r="99" spans="7:11">
      <c r="G99" s="6" t="s">
        <v>13</v>
      </c>
      <c r="H99" s="19" t="s">
        <v>76</v>
      </c>
      <c r="I99" s="18">
        <v>1</v>
      </c>
      <c r="J99" s="18">
        <v>0</v>
      </c>
      <c r="K99" s="43">
        <v>0</v>
      </c>
    </row>
    <row r="100" spans="7:11">
      <c r="G100" s="6" t="s">
        <v>13</v>
      </c>
      <c r="H100" s="19" t="s">
        <v>77</v>
      </c>
      <c r="I100" s="18">
        <v>2</v>
      </c>
      <c r="J100" s="18">
        <v>0</v>
      </c>
      <c r="K100" s="43">
        <v>0</v>
      </c>
    </row>
    <row r="101" spans="7:11">
      <c r="G101" s="6" t="s">
        <v>13</v>
      </c>
      <c r="H101" s="19" t="s">
        <v>45</v>
      </c>
      <c r="I101" s="18">
        <v>0</v>
      </c>
      <c r="J101" s="18">
        <v>1</v>
      </c>
      <c r="K101" s="43">
        <v>1</v>
      </c>
    </row>
    <row r="102" spans="7:11">
      <c r="G102" s="6" t="s">
        <v>13</v>
      </c>
      <c r="H102" s="19" t="s">
        <v>79</v>
      </c>
      <c r="I102" s="18">
        <v>4</v>
      </c>
      <c r="J102" s="18">
        <v>0</v>
      </c>
      <c r="K102" s="43">
        <v>0</v>
      </c>
    </row>
    <row r="103" spans="7:11">
      <c r="G103" s="6" t="s">
        <v>13</v>
      </c>
      <c r="H103" s="19" t="s">
        <v>49</v>
      </c>
      <c r="I103" s="18">
        <v>0</v>
      </c>
      <c r="J103" s="18">
        <v>4</v>
      </c>
      <c r="K103" s="43">
        <v>0</v>
      </c>
    </row>
    <row r="104" spans="7:11">
      <c r="G104" s="6" t="s">
        <v>13</v>
      </c>
      <c r="H104" s="19" t="s">
        <v>52</v>
      </c>
      <c r="I104" s="18">
        <v>3</v>
      </c>
      <c r="J104" s="18">
        <v>2</v>
      </c>
      <c r="K104" s="43">
        <v>1</v>
      </c>
    </row>
    <row r="105" spans="7:11">
      <c r="G105" s="6" t="s">
        <v>13</v>
      </c>
      <c r="H105" s="19" t="s">
        <v>53</v>
      </c>
      <c r="I105" s="18">
        <v>0</v>
      </c>
      <c r="J105" s="18">
        <v>2</v>
      </c>
      <c r="K105" s="43">
        <v>1</v>
      </c>
    </row>
    <row r="106" spans="7:11">
      <c r="G106" s="6" t="s">
        <v>13</v>
      </c>
      <c r="H106" s="19" t="s">
        <v>54</v>
      </c>
      <c r="I106" s="18">
        <v>1</v>
      </c>
      <c r="J106" s="18">
        <v>5</v>
      </c>
      <c r="K106" s="43">
        <v>0</v>
      </c>
    </row>
    <row r="107" spans="7:11">
      <c r="G107" s="6" t="s">
        <v>13</v>
      </c>
      <c r="H107" s="19" t="s">
        <v>55</v>
      </c>
      <c r="I107" s="18">
        <v>3</v>
      </c>
      <c r="J107" s="18">
        <v>0</v>
      </c>
      <c r="K107" s="43">
        <v>0</v>
      </c>
    </row>
    <row r="108" spans="7:11">
      <c r="G108" s="6" t="s">
        <v>13</v>
      </c>
      <c r="H108" s="19" t="s">
        <v>57</v>
      </c>
      <c r="I108" s="18">
        <v>1</v>
      </c>
      <c r="J108" s="18">
        <v>2</v>
      </c>
      <c r="K108" s="43">
        <v>0</v>
      </c>
    </row>
    <row r="109" spans="7:11">
      <c r="G109" s="6" t="s">
        <v>13</v>
      </c>
      <c r="H109" s="19" t="s">
        <v>58</v>
      </c>
      <c r="I109" s="18">
        <v>3</v>
      </c>
      <c r="J109" s="18">
        <v>1</v>
      </c>
      <c r="K109" s="43">
        <v>1</v>
      </c>
    </row>
    <row r="110" spans="7:11">
      <c r="G110" s="6" t="s">
        <v>13</v>
      </c>
      <c r="H110" s="19" t="s">
        <v>80</v>
      </c>
      <c r="I110" s="18">
        <v>0</v>
      </c>
      <c r="J110" s="18">
        <v>0</v>
      </c>
      <c r="K110" s="43">
        <v>1</v>
      </c>
    </row>
    <row r="111" spans="7:11">
      <c r="G111" s="6" t="s">
        <v>13</v>
      </c>
      <c r="H111" s="19" t="s">
        <v>91</v>
      </c>
      <c r="I111" s="18">
        <v>0</v>
      </c>
      <c r="J111" s="18">
        <v>1</v>
      </c>
      <c r="K111" s="43">
        <v>0</v>
      </c>
    </row>
    <row r="112" spans="7:11">
      <c r="G112" s="6" t="s">
        <v>13</v>
      </c>
      <c r="H112" s="19" t="s">
        <v>59</v>
      </c>
      <c r="I112" s="18">
        <v>3</v>
      </c>
      <c r="J112" s="18">
        <v>6</v>
      </c>
      <c r="K112" s="43">
        <v>1</v>
      </c>
    </row>
    <row r="113" spans="7:11">
      <c r="G113" s="6" t="s">
        <v>13</v>
      </c>
      <c r="H113" s="19" t="s">
        <v>60</v>
      </c>
      <c r="I113" s="18">
        <v>1</v>
      </c>
      <c r="J113" s="18">
        <v>0</v>
      </c>
      <c r="K113" s="43">
        <v>0</v>
      </c>
    </row>
    <row r="114" spans="7:11">
      <c r="G114" s="6" t="s">
        <v>13</v>
      </c>
      <c r="H114" s="19" t="s">
        <v>61</v>
      </c>
      <c r="I114" s="18">
        <v>2</v>
      </c>
      <c r="J114" s="18">
        <v>1</v>
      </c>
      <c r="K114" s="43">
        <v>0</v>
      </c>
    </row>
    <row r="115" spans="7:11">
      <c r="G115" s="6" t="s">
        <v>13</v>
      </c>
      <c r="H115" s="19" t="s">
        <v>62</v>
      </c>
      <c r="I115" s="18">
        <v>5</v>
      </c>
      <c r="J115" s="18">
        <v>1</v>
      </c>
      <c r="K115" s="43">
        <v>1</v>
      </c>
    </row>
    <row r="116" spans="7:11">
      <c r="G116" s="6" t="s">
        <v>13</v>
      </c>
      <c r="H116" s="19" t="s">
        <v>63</v>
      </c>
      <c r="I116" s="18">
        <v>0</v>
      </c>
      <c r="J116" s="18">
        <v>1</v>
      </c>
      <c r="K116" s="43">
        <v>0</v>
      </c>
    </row>
    <row r="117" spans="7:11">
      <c r="G117" s="6" t="s">
        <v>13</v>
      </c>
      <c r="H117" s="19" t="s">
        <v>65</v>
      </c>
      <c r="I117" s="18">
        <v>0</v>
      </c>
      <c r="J117" s="18">
        <v>1</v>
      </c>
      <c r="K117" s="43">
        <v>0</v>
      </c>
    </row>
    <row r="118" spans="7:11">
      <c r="G118" s="6" t="s">
        <v>13</v>
      </c>
      <c r="H118" s="19" t="s">
        <v>82</v>
      </c>
      <c r="I118" s="18">
        <v>0</v>
      </c>
      <c r="J118" s="18">
        <v>1</v>
      </c>
      <c r="K118" s="43">
        <v>0</v>
      </c>
    </row>
    <row r="119" spans="7:11">
      <c r="G119" s="6" t="s">
        <v>13</v>
      </c>
      <c r="H119" s="19" t="s">
        <v>83</v>
      </c>
      <c r="I119" s="18">
        <v>1</v>
      </c>
      <c r="J119" s="18">
        <v>0</v>
      </c>
      <c r="K119" s="43">
        <v>0</v>
      </c>
    </row>
    <row r="120" spans="7:11">
      <c r="G120" s="6" t="s">
        <v>13</v>
      </c>
      <c r="H120" s="19" t="s">
        <v>66</v>
      </c>
      <c r="I120" s="18">
        <v>3</v>
      </c>
      <c r="J120" s="18">
        <v>1</v>
      </c>
      <c r="K120" s="43">
        <v>0</v>
      </c>
    </row>
    <row r="121" spans="7:11">
      <c r="G121" s="6" t="s">
        <v>13</v>
      </c>
      <c r="H121" s="19" t="s">
        <v>67</v>
      </c>
      <c r="I121" s="18">
        <v>2</v>
      </c>
      <c r="J121" s="18">
        <v>0</v>
      </c>
      <c r="K121" s="43">
        <v>1</v>
      </c>
    </row>
    <row r="122" spans="7:11">
      <c r="G122" s="6" t="s">
        <v>13</v>
      </c>
      <c r="H122" s="19" t="s">
        <v>84</v>
      </c>
      <c r="I122" s="18">
        <v>1</v>
      </c>
      <c r="J122" s="18">
        <v>0</v>
      </c>
      <c r="K122" s="43">
        <v>1</v>
      </c>
    </row>
    <row r="123" spans="7:11">
      <c r="G123" s="6" t="s">
        <v>13</v>
      </c>
      <c r="H123" s="19" t="s">
        <v>92</v>
      </c>
      <c r="I123" s="18">
        <v>4</v>
      </c>
      <c r="J123" s="18">
        <v>0</v>
      </c>
      <c r="K123" s="43">
        <v>0</v>
      </c>
    </row>
    <row r="124" spans="7:11">
      <c r="G124" s="6" t="s">
        <v>13</v>
      </c>
      <c r="H124" s="19" t="s">
        <v>68</v>
      </c>
      <c r="I124" s="18">
        <v>2</v>
      </c>
      <c r="J124" s="18">
        <v>1</v>
      </c>
      <c r="K124" s="43">
        <v>1</v>
      </c>
    </row>
    <row r="125" spans="7:11">
      <c r="G125" s="6" t="s">
        <v>13</v>
      </c>
      <c r="H125" s="19" t="s">
        <v>93</v>
      </c>
      <c r="I125" s="18">
        <v>1</v>
      </c>
      <c r="J125" s="18">
        <v>0</v>
      </c>
      <c r="K125" s="43">
        <v>0</v>
      </c>
    </row>
    <row r="126" spans="7:11">
      <c r="G126" s="6" t="s">
        <v>13</v>
      </c>
      <c r="H126" s="19" t="s">
        <v>94</v>
      </c>
      <c r="I126" s="18">
        <v>0</v>
      </c>
      <c r="J126" s="18">
        <v>1</v>
      </c>
      <c r="K126" s="43">
        <v>0</v>
      </c>
    </row>
    <row r="127" spans="7:11">
      <c r="G127" s="6" t="s">
        <v>13</v>
      </c>
      <c r="H127" s="19" t="s">
        <v>69</v>
      </c>
      <c r="I127" s="18">
        <v>4</v>
      </c>
      <c r="J127" s="18">
        <v>0</v>
      </c>
      <c r="K127" s="43">
        <v>0</v>
      </c>
    </row>
    <row r="128" spans="7:11">
      <c r="G128" s="6" t="s">
        <v>13</v>
      </c>
      <c r="H128" s="19" t="s">
        <v>85</v>
      </c>
      <c r="I128" s="18">
        <v>2</v>
      </c>
      <c r="J128" s="18">
        <v>0</v>
      </c>
      <c r="K128" s="43">
        <v>0</v>
      </c>
    </row>
    <row r="129" spans="7:11">
      <c r="G129" s="6" t="s">
        <v>13</v>
      </c>
      <c r="H129" s="19" t="s">
        <v>86</v>
      </c>
      <c r="I129" s="18">
        <v>3</v>
      </c>
      <c r="J129" s="18">
        <v>0</v>
      </c>
      <c r="K129" s="43">
        <v>1</v>
      </c>
    </row>
    <row r="130" spans="7:11">
      <c r="G130" s="6" t="s">
        <v>13</v>
      </c>
      <c r="H130" s="19" t="s">
        <v>70</v>
      </c>
      <c r="I130" s="18">
        <v>1</v>
      </c>
      <c r="J130" s="18">
        <v>0</v>
      </c>
      <c r="K130" s="43">
        <v>0</v>
      </c>
    </row>
    <row r="131" spans="7:11">
      <c r="G131" s="6" t="s">
        <v>13</v>
      </c>
      <c r="H131" s="19" t="s">
        <v>87</v>
      </c>
      <c r="I131" s="18">
        <v>1</v>
      </c>
      <c r="J131" s="18">
        <v>2</v>
      </c>
      <c r="K131" s="43">
        <v>0</v>
      </c>
    </row>
    <row r="132" spans="7:11">
      <c r="G132" s="6" t="s">
        <v>13</v>
      </c>
      <c r="H132" s="19" t="s">
        <v>88</v>
      </c>
      <c r="I132" s="18">
        <v>0</v>
      </c>
      <c r="J132" s="18">
        <v>1</v>
      </c>
      <c r="K132" s="43">
        <v>0</v>
      </c>
    </row>
    <row r="133" spans="7:11">
      <c r="G133" s="6" t="s">
        <v>13</v>
      </c>
      <c r="H133" s="19" t="s">
        <v>71</v>
      </c>
      <c r="I133" s="18">
        <v>1</v>
      </c>
      <c r="J133" s="18">
        <v>0</v>
      </c>
      <c r="K133" s="43">
        <v>0</v>
      </c>
    </row>
    <row r="134" spans="7:11">
      <c r="G134" s="6" t="s">
        <v>13</v>
      </c>
      <c r="H134" s="19" t="s">
        <v>72</v>
      </c>
      <c r="I134" s="18">
        <v>1</v>
      </c>
      <c r="J134" s="18">
        <v>0</v>
      </c>
      <c r="K134" s="43">
        <v>0</v>
      </c>
    </row>
    <row r="135" spans="7:11">
      <c r="G135" s="6" t="s">
        <v>13</v>
      </c>
      <c r="H135" s="19" t="s">
        <v>73</v>
      </c>
      <c r="I135" s="18">
        <v>1</v>
      </c>
      <c r="J135" s="18">
        <v>1</v>
      </c>
      <c r="K135" s="43">
        <v>1</v>
      </c>
    </row>
    <row r="136" spans="7:11">
      <c r="G136" s="6" t="s">
        <v>13</v>
      </c>
      <c r="H136" s="17" t="s">
        <v>36</v>
      </c>
      <c r="I136" s="12">
        <v>76</v>
      </c>
      <c r="J136" s="12">
        <v>55</v>
      </c>
      <c r="K136" s="42">
        <v>14</v>
      </c>
    </row>
    <row r="137" spans="7:11">
      <c r="G137" s="6" t="s">
        <v>14</v>
      </c>
      <c r="H137" s="19" t="s">
        <v>39</v>
      </c>
      <c r="I137" s="18">
        <v>1</v>
      </c>
      <c r="J137" s="18">
        <v>0</v>
      </c>
      <c r="K137" s="43">
        <v>0</v>
      </c>
    </row>
    <row r="138" spans="7:11">
      <c r="G138" s="6" t="s">
        <v>14</v>
      </c>
      <c r="H138" s="19" t="s">
        <v>45</v>
      </c>
      <c r="I138" s="18">
        <v>2</v>
      </c>
      <c r="J138" s="18">
        <v>0</v>
      </c>
      <c r="K138" s="43">
        <v>1</v>
      </c>
    </row>
    <row r="139" spans="7:11">
      <c r="G139" s="6" t="s">
        <v>14</v>
      </c>
      <c r="H139" s="19" t="s">
        <v>48</v>
      </c>
      <c r="I139" s="18">
        <v>0</v>
      </c>
      <c r="J139" s="18">
        <v>0</v>
      </c>
      <c r="K139" s="43">
        <v>1</v>
      </c>
    </row>
    <row r="140" spans="7:11">
      <c r="G140" s="6" t="s">
        <v>14</v>
      </c>
      <c r="H140" s="19" t="s">
        <v>52</v>
      </c>
      <c r="I140" s="18">
        <v>0</v>
      </c>
      <c r="J140" s="18">
        <v>0</v>
      </c>
      <c r="K140" s="43">
        <v>1</v>
      </c>
    </row>
    <row r="141" spans="7:11">
      <c r="G141" s="6" t="s">
        <v>14</v>
      </c>
      <c r="H141" s="19" t="s">
        <v>59</v>
      </c>
      <c r="I141" s="18">
        <v>0</v>
      </c>
      <c r="J141" s="18">
        <v>1</v>
      </c>
      <c r="K141" s="43">
        <v>0</v>
      </c>
    </row>
    <row r="142" spans="7:11">
      <c r="G142" s="6" t="s">
        <v>14</v>
      </c>
      <c r="H142" s="19" t="s">
        <v>61</v>
      </c>
      <c r="I142" s="18">
        <v>1</v>
      </c>
      <c r="J142" s="18">
        <v>0</v>
      </c>
      <c r="K142" s="43">
        <v>0</v>
      </c>
    </row>
    <row r="143" spans="7:11">
      <c r="G143" s="6" t="s">
        <v>14</v>
      </c>
      <c r="H143" s="19" t="s">
        <v>92</v>
      </c>
      <c r="I143" s="18">
        <v>2</v>
      </c>
      <c r="J143" s="18">
        <v>0</v>
      </c>
      <c r="K143" s="43">
        <v>0</v>
      </c>
    </row>
    <row r="144" spans="7:11">
      <c r="G144" s="6" t="s">
        <v>14</v>
      </c>
      <c r="H144" s="17" t="s">
        <v>36</v>
      </c>
      <c r="I144" s="12">
        <v>6</v>
      </c>
      <c r="J144" s="12">
        <v>1</v>
      </c>
      <c r="K144" s="42">
        <v>3</v>
      </c>
    </row>
    <row r="145" spans="7:11">
      <c r="G145" s="6" t="s">
        <v>15</v>
      </c>
      <c r="H145" s="19" t="s">
        <v>40</v>
      </c>
      <c r="I145" s="18">
        <v>1</v>
      </c>
      <c r="J145" s="18">
        <v>0</v>
      </c>
      <c r="K145" s="43">
        <v>0</v>
      </c>
    </row>
    <row r="146" spans="7:11">
      <c r="G146" s="6" t="s">
        <v>15</v>
      </c>
      <c r="H146" s="19" t="s">
        <v>43</v>
      </c>
      <c r="I146" s="18">
        <v>2</v>
      </c>
      <c r="J146" s="18">
        <v>0</v>
      </c>
      <c r="K146" s="43">
        <v>0</v>
      </c>
    </row>
    <row r="147" spans="7:11">
      <c r="G147" s="6" t="s">
        <v>15</v>
      </c>
      <c r="H147" s="19" t="s">
        <v>78</v>
      </c>
      <c r="I147" s="18">
        <v>1</v>
      </c>
      <c r="J147" s="18">
        <v>0</v>
      </c>
      <c r="K147" s="43">
        <v>0</v>
      </c>
    </row>
    <row r="148" spans="7:11">
      <c r="G148" s="6" t="s">
        <v>15</v>
      </c>
      <c r="H148" s="19" t="s">
        <v>49</v>
      </c>
      <c r="I148" s="18">
        <v>1</v>
      </c>
      <c r="J148" s="18">
        <v>0</v>
      </c>
      <c r="K148" s="43">
        <v>0</v>
      </c>
    </row>
    <row r="149" spans="7:11">
      <c r="G149" s="6" t="s">
        <v>15</v>
      </c>
      <c r="H149" s="19" t="s">
        <v>50</v>
      </c>
      <c r="I149" s="18">
        <v>0</v>
      </c>
      <c r="J149" s="18">
        <v>1</v>
      </c>
      <c r="K149" s="43">
        <v>0</v>
      </c>
    </row>
    <row r="150" spans="7:11">
      <c r="G150" s="6" t="s">
        <v>15</v>
      </c>
      <c r="H150" s="19" t="s">
        <v>52</v>
      </c>
      <c r="I150" s="18">
        <v>1</v>
      </c>
      <c r="J150" s="18">
        <v>1</v>
      </c>
      <c r="K150" s="43">
        <v>0</v>
      </c>
    </row>
    <row r="151" spans="7:11">
      <c r="G151" s="6" t="s">
        <v>15</v>
      </c>
      <c r="H151" s="19" t="s">
        <v>54</v>
      </c>
      <c r="I151" s="18">
        <v>1</v>
      </c>
      <c r="J151" s="18">
        <v>0</v>
      </c>
      <c r="K151" s="43">
        <v>0</v>
      </c>
    </row>
    <row r="152" spans="7:11">
      <c r="G152" s="6" t="s">
        <v>15</v>
      </c>
      <c r="H152" s="19" t="s">
        <v>80</v>
      </c>
      <c r="I152" s="18">
        <v>1</v>
      </c>
      <c r="J152" s="18">
        <v>0</v>
      </c>
      <c r="K152" s="43">
        <v>0</v>
      </c>
    </row>
    <row r="153" spans="7:11">
      <c r="G153" s="6" t="s">
        <v>15</v>
      </c>
      <c r="H153" s="19" t="s">
        <v>63</v>
      </c>
      <c r="I153" s="18">
        <v>0</v>
      </c>
      <c r="J153" s="18">
        <v>2</v>
      </c>
      <c r="K153" s="43">
        <v>1</v>
      </c>
    </row>
    <row r="154" spans="7:11">
      <c r="G154" s="6" t="s">
        <v>15</v>
      </c>
      <c r="H154" s="19" t="s">
        <v>95</v>
      </c>
      <c r="I154" s="18">
        <v>1</v>
      </c>
      <c r="J154" s="18">
        <v>0</v>
      </c>
      <c r="K154" s="43">
        <v>0</v>
      </c>
    </row>
    <row r="155" spans="7:11">
      <c r="G155" s="6" t="s">
        <v>15</v>
      </c>
      <c r="H155" s="17" t="s">
        <v>36</v>
      </c>
      <c r="I155" s="12">
        <v>9</v>
      </c>
      <c r="J155" s="12">
        <v>4</v>
      </c>
      <c r="K155" s="42">
        <v>1</v>
      </c>
    </row>
    <row r="156" spans="7:11">
      <c r="G156" s="6" t="s">
        <v>16</v>
      </c>
      <c r="H156" s="19" t="s">
        <v>43</v>
      </c>
      <c r="I156" s="18">
        <v>0</v>
      </c>
      <c r="J156" s="18">
        <v>0</v>
      </c>
      <c r="K156" s="43">
        <v>1</v>
      </c>
    </row>
    <row r="157" spans="7:11">
      <c r="G157" s="6" t="s">
        <v>16</v>
      </c>
      <c r="H157" s="17" t="s">
        <v>36</v>
      </c>
      <c r="I157" s="12">
        <v>0</v>
      </c>
      <c r="J157" s="12">
        <v>0</v>
      </c>
      <c r="K157" s="42">
        <v>1</v>
      </c>
    </row>
    <row r="158" spans="7:11">
      <c r="G158" s="6" t="s">
        <v>17</v>
      </c>
      <c r="H158" s="19" t="s">
        <v>40</v>
      </c>
      <c r="I158" s="18">
        <v>12</v>
      </c>
      <c r="J158" s="18">
        <v>5</v>
      </c>
      <c r="K158" s="43">
        <v>2</v>
      </c>
    </row>
    <row r="159" spans="7:11">
      <c r="G159" s="6" t="s">
        <v>17</v>
      </c>
      <c r="H159" s="19" t="s">
        <v>74</v>
      </c>
      <c r="I159" s="18">
        <v>1</v>
      </c>
      <c r="J159" s="18">
        <v>0</v>
      </c>
      <c r="K159" s="43">
        <v>0</v>
      </c>
    </row>
    <row r="160" spans="7:11">
      <c r="G160" s="6" t="s">
        <v>17</v>
      </c>
      <c r="H160" s="19" t="s">
        <v>42</v>
      </c>
      <c r="I160" s="18">
        <v>0</v>
      </c>
      <c r="J160" s="18">
        <v>1</v>
      </c>
      <c r="K160" s="43">
        <v>0</v>
      </c>
    </row>
    <row r="161" spans="7:11">
      <c r="G161" s="6" t="s">
        <v>17</v>
      </c>
      <c r="H161" s="19" t="s">
        <v>43</v>
      </c>
      <c r="I161" s="18">
        <v>4</v>
      </c>
      <c r="J161" s="18">
        <v>2</v>
      </c>
      <c r="K161" s="43">
        <v>0</v>
      </c>
    </row>
    <row r="162" spans="7:11">
      <c r="G162" s="6" t="s">
        <v>17</v>
      </c>
      <c r="H162" s="19" t="s">
        <v>78</v>
      </c>
      <c r="I162" s="18">
        <v>1</v>
      </c>
      <c r="J162" s="18">
        <v>1</v>
      </c>
      <c r="K162" s="43">
        <v>0</v>
      </c>
    </row>
    <row r="163" spans="7:11">
      <c r="G163" s="6" t="s">
        <v>17</v>
      </c>
      <c r="H163" s="19" t="s">
        <v>45</v>
      </c>
      <c r="I163" s="18">
        <v>0</v>
      </c>
      <c r="J163" s="18">
        <v>1</v>
      </c>
      <c r="K163" s="43">
        <v>0</v>
      </c>
    </row>
    <row r="164" spans="7:11">
      <c r="G164" s="6" t="s">
        <v>17</v>
      </c>
      <c r="H164" s="19" t="s">
        <v>79</v>
      </c>
      <c r="I164" s="18">
        <v>1</v>
      </c>
      <c r="J164" s="18">
        <v>0</v>
      </c>
      <c r="K164" s="43">
        <v>0</v>
      </c>
    </row>
    <row r="165" spans="7:11">
      <c r="G165" s="6" t="s">
        <v>17</v>
      </c>
      <c r="H165" s="19" t="s">
        <v>49</v>
      </c>
      <c r="I165" s="18">
        <v>1</v>
      </c>
      <c r="J165" s="18">
        <v>1</v>
      </c>
      <c r="K165" s="43">
        <v>0</v>
      </c>
    </row>
    <row r="166" spans="7:11">
      <c r="G166" s="6" t="s">
        <v>17</v>
      </c>
      <c r="H166" s="19" t="s">
        <v>50</v>
      </c>
      <c r="I166" s="18">
        <v>1</v>
      </c>
      <c r="J166" s="18">
        <v>0</v>
      </c>
      <c r="K166" s="43">
        <v>0</v>
      </c>
    </row>
    <row r="167" spans="7:11">
      <c r="G167" s="6" t="s">
        <v>17</v>
      </c>
      <c r="H167" s="19" t="s">
        <v>52</v>
      </c>
      <c r="I167" s="18">
        <v>0</v>
      </c>
      <c r="J167" s="18">
        <v>1</v>
      </c>
      <c r="K167" s="43">
        <v>0</v>
      </c>
    </row>
    <row r="168" spans="7:11">
      <c r="G168" s="6" t="s">
        <v>17</v>
      </c>
      <c r="H168" s="19" t="s">
        <v>53</v>
      </c>
      <c r="I168" s="18">
        <v>1</v>
      </c>
      <c r="J168" s="18">
        <v>0</v>
      </c>
      <c r="K168" s="43">
        <v>0</v>
      </c>
    </row>
    <row r="169" spans="7:11">
      <c r="G169" s="6" t="s">
        <v>17</v>
      </c>
      <c r="H169" s="19" t="s">
        <v>54</v>
      </c>
      <c r="I169" s="18">
        <v>1</v>
      </c>
      <c r="J169" s="18">
        <v>0</v>
      </c>
      <c r="K169" s="43">
        <v>0</v>
      </c>
    </row>
    <row r="170" spans="7:11">
      <c r="G170" s="6" t="s">
        <v>17</v>
      </c>
      <c r="H170" s="19" t="s">
        <v>55</v>
      </c>
      <c r="I170" s="18">
        <v>0</v>
      </c>
      <c r="J170" s="18">
        <v>1</v>
      </c>
      <c r="K170" s="43">
        <v>0</v>
      </c>
    </row>
    <row r="171" spans="7:11">
      <c r="G171" s="6" t="s">
        <v>17</v>
      </c>
      <c r="H171" s="19" t="s">
        <v>57</v>
      </c>
      <c r="I171" s="18">
        <v>0</v>
      </c>
      <c r="J171" s="18">
        <v>2</v>
      </c>
      <c r="K171" s="43">
        <v>2</v>
      </c>
    </row>
    <row r="172" spans="7:11">
      <c r="G172" s="6" t="s">
        <v>17</v>
      </c>
      <c r="H172" s="19" t="s">
        <v>58</v>
      </c>
      <c r="I172" s="18">
        <v>0</v>
      </c>
      <c r="J172" s="18">
        <v>1</v>
      </c>
      <c r="K172" s="43">
        <v>0</v>
      </c>
    </row>
    <row r="173" spans="7:11">
      <c r="G173" s="6" t="s">
        <v>17</v>
      </c>
      <c r="H173" s="19" t="s">
        <v>80</v>
      </c>
      <c r="I173" s="18">
        <v>0</v>
      </c>
      <c r="J173" s="18">
        <v>1</v>
      </c>
      <c r="K173" s="43">
        <v>0</v>
      </c>
    </row>
    <row r="174" spans="7:11">
      <c r="G174" s="6" t="s">
        <v>17</v>
      </c>
      <c r="H174" s="19" t="s">
        <v>60</v>
      </c>
      <c r="I174" s="18">
        <v>0</v>
      </c>
      <c r="J174" s="18">
        <v>0</v>
      </c>
      <c r="K174" s="43">
        <v>1</v>
      </c>
    </row>
    <row r="175" spans="7:11">
      <c r="G175" s="6" t="s">
        <v>17</v>
      </c>
      <c r="H175" s="19" t="s">
        <v>61</v>
      </c>
      <c r="I175" s="18">
        <v>2</v>
      </c>
      <c r="J175" s="18">
        <v>2</v>
      </c>
      <c r="K175" s="43">
        <v>0</v>
      </c>
    </row>
    <row r="176" spans="7:11">
      <c r="G176" s="6" t="s">
        <v>17</v>
      </c>
      <c r="H176" s="19" t="s">
        <v>62</v>
      </c>
      <c r="I176" s="18">
        <v>0</v>
      </c>
      <c r="J176" s="18">
        <v>1</v>
      </c>
      <c r="K176" s="43">
        <v>0</v>
      </c>
    </row>
    <row r="177" spans="7:11">
      <c r="G177" s="6" t="s">
        <v>17</v>
      </c>
      <c r="H177" s="19" t="s">
        <v>65</v>
      </c>
      <c r="I177" s="18">
        <v>0</v>
      </c>
      <c r="J177" s="18">
        <v>1</v>
      </c>
      <c r="K177" s="43">
        <v>0</v>
      </c>
    </row>
    <row r="178" spans="7:11">
      <c r="G178" s="6" t="s">
        <v>17</v>
      </c>
      <c r="H178" s="19" t="s">
        <v>83</v>
      </c>
      <c r="I178" s="18">
        <v>1</v>
      </c>
      <c r="J178" s="18">
        <v>5</v>
      </c>
      <c r="K178" s="43">
        <v>0</v>
      </c>
    </row>
    <row r="179" spans="7:11">
      <c r="G179" s="6" t="s">
        <v>17</v>
      </c>
      <c r="H179" s="19" t="s">
        <v>84</v>
      </c>
      <c r="I179" s="18">
        <v>1</v>
      </c>
      <c r="J179" s="18">
        <v>1</v>
      </c>
      <c r="K179" s="43">
        <v>0</v>
      </c>
    </row>
    <row r="180" spans="7:11">
      <c r="G180" s="6" t="s">
        <v>17</v>
      </c>
      <c r="H180" s="19" t="s">
        <v>92</v>
      </c>
      <c r="I180" s="18">
        <v>2</v>
      </c>
      <c r="J180" s="18">
        <v>0</v>
      </c>
      <c r="K180" s="43">
        <v>0</v>
      </c>
    </row>
    <row r="181" spans="7:11">
      <c r="G181" s="6" t="s">
        <v>17</v>
      </c>
      <c r="H181" s="19" t="s">
        <v>68</v>
      </c>
      <c r="I181" s="18">
        <v>0</v>
      </c>
      <c r="J181" s="18">
        <v>0</v>
      </c>
      <c r="K181" s="43">
        <v>1</v>
      </c>
    </row>
    <row r="182" spans="7:11">
      <c r="G182" s="6" t="s">
        <v>17</v>
      </c>
      <c r="H182" s="19" t="s">
        <v>69</v>
      </c>
      <c r="I182" s="18">
        <v>0</v>
      </c>
      <c r="J182" s="18">
        <v>0</v>
      </c>
      <c r="K182" s="43">
        <v>1</v>
      </c>
    </row>
    <row r="183" spans="7:11">
      <c r="G183" s="6" t="s">
        <v>17</v>
      </c>
      <c r="H183" s="19" t="s">
        <v>85</v>
      </c>
      <c r="I183" s="18">
        <v>0</v>
      </c>
      <c r="J183" s="18">
        <v>1</v>
      </c>
      <c r="K183" s="43">
        <v>0</v>
      </c>
    </row>
    <row r="184" spans="7:11">
      <c r="G184" s="6" t="s">
        <v>17</v>
      </c>
      <c r="H184" s="19" t="s">
        <v>86</v>
      </c>
      <c r="I184" s="18">
        <v>1</v>
      </c>
      <c r="J184" s="18">
        <v>1</v>
      </c>
      <c r="K184" s="43">
        <v>0</v>
      </c>
    </row>
    <row r="185" spans="7:11">
      <c r="G185" s="6" t="s">
        <v>17</v>
      </c>
      <c r="H185" s="19" t="s">
        <v>70</v>
      </c>
      <c r="I185" s="18">
        <v>1</v>
      </c>
      <c r="J185" s="18">
        <v>1</v>
      </c>
      <c r="K185" s="43">
        <v>0</v>
      </c>
    </row>
    <row r="186" spans="7:11">
      <c r="G186" s="6" t="s">
        <v>17</v>
      </c>
      <c r="H186" s="19" t="s">
        <v>88</v>
      </c>
      <c r="I186" s="18">
        <v>1</v>
      </c>
      <c r="J186" s="18">
        <v>0</v>
      </c>
      <c r="K186" s="43">
        <v>0</v>
      </c>
    </row>
    <row r="187" spans="7:11">
      <c r="G187" s="6" t="s">
        <v>17</v>
      </c>
      <c r="H187" s="19" t="s">
        <v>72</v>
      </c>
      <c r="I187" s="18">
        <v>0</v>
      </c>
      <c r="J187" s="18">
        <v>1</v>
      </c>
      <c r="K187" s="43">
        <v>0</v>
      </c>
    </row>
    <row r="188" spans="7:11">
      <c r="G188" s="6" t="s">
        <v>17</v>
      </c>
      <c r="H188" s="17" t="s">
        <v>36</v>
      </c>
      <c r="I188" s="12">
        <v>32</v>
      </c>
      <c r="J188" s="12">
        <v>31</v>
      </c>
      <c r="K188" s="42">
        <v>7</v>
      </c>
    </row>
    <row r="189" spans="7:11">
      <c r="G189" s="6" t="s">
        <v>18</v>
      </c>
      <c r="H189" s="19" t="s">
        <v>39</v>
      </c>
      <c r="I189" s="18">
        <v>6</v>
      </c>
      <c r="J189" s="18">
        <v>11</v>
      </c>
      <c r="K189" s="43">
        <v>1</v>
      </c>
    </row>
    <row r="190" spans="7:11">
      <c r="G190" s="6" t="s">
        <v>18</v>
      </c>
      <c r="H190" s="19" t="s">
        <v>40</v>
      </c>
      <c r="I190" s="18">
        <v>7</v>
      </c>
      <c r="J190" s="18">
        <v>9</v>
      </c>
      <c r="K190" s="43">
        <v>14</v>
      </c>
    </row>
    <row r="191" spans="7:11">
      <c r="G191" s="6" t="s">
        <v>18</v>
      </c>
      <c r="H191" s="19" t="s">
        <v>96</v>
      </c>
      <c r="I191" s="18">
        <v>1</v>
      </c>
      <c r="J191" s="18">
        <v>0</v>
      </c>
      <c r="K191" s="43">
        <v>0</v>
      </c>
    </row>
    <row r="192" spans="7:11">
      <c r="G192" s="6" t="s">
        <v>18</v>
      </c>
      <c r="H192" s="19" t="s">
        <v>41</v>
      </c>
      <c r="I192" s="18">
        <v>5</v>
      </c>
      <c r="J192" s="18">
        <v>23</v>
      </c>
      <c r="K192" s="43">
        <v>12</v>
      </c>
    </row>
    <row r="193" spans="7:11">
      <c r="G193" s="6" t="s">
        <v>18</v>
      </c>
      <c r="H193" s="19" t="s">
        <v>74</v>
      </c>
      <c r="I193" s="18">
        <v>8</v>
      </c>
      <c r="J193" s="18">
        <v>6</v>
      </c>
      <c r="K193" s="43">
        <v>7</v>
      </c>
    </row>
    <row r="194" spans="7:11">
      <c r="G194" s="6" t="s">
        <v>18</v>
      </c>
      <c r="H194" s="19" t="s">
        <v>42</v>
      </c>
      <c r="I194" s="18">
        <v>2</v>
      </c>
      <c r="J194" s="18">
        <v>3</v>
      </c>
      <c r="K194" s="43">
        <v>3</v>
      </c>
    </row>
    <row r="195" spans="7:11">
      <c r="G195" s="6" t="s">
        <v>18</v>
      </c>
      <c r="H195" s="19" t="s">
        <v>43</v>
      </c>
      <c r="I195" s="18">
        <v>7</v>
      </c>
      <c r="J195" s="18">
        <v>15</v>
      </c>
      <c r="K195" s="43">
        <v>6</v>
      </c>
    </row>
    <row r="196" spans="7:11">
      <c r="G196" s="6" t="s">
        <v>18</v>
      </c>
      <c r="H196" s="19" t="s">
        <v>75</v>
      </c>
      <c r="I196" s="18">
        <v>1</v>
      </c>
      <c r="J196" s="18">
        <v>2</v>
      </c>
      <c r="K196" s="43">
        <v>0</v>
      </c>
    </row>
    <row r="197" spans="7:11">
      <c r="G197" s="6" t="s">
        <v>18</v>
      </c>
      <c r="H197" s="19" t="s">
        <v>44</v>
      </c>
      <c r="I197" s="18">
        <v>0</v>
      </c>
      <c r="J197" s="18">
        <v>3</v>
      </c>
      <c r="K197" s="43">
        <v>0</v>
      </c>
    </row>
    <row r="198" spans="7:11">
      <c r="G198" s="6" t="s">
        <v>18</v>
      </c>
      <c r="H198" s="19" t="s">
        <v>97</v>
      </c>
      <c r="I198" s="18">
        <v>0</v>
      </c>
      <c r="J198" s="18">
        <v>1</v>
      </c>
      <c r="K198" s="43">
        <v>0</v>
      </c>
    </row>
    <row r="199" spans="7:11">
      <c r="G199" s="6" t="s">
        <v>18</v>
      </c>
      <c r="H199" s="20" t="s">
        <v>98</v>
      </c>
      <c r="I199" s="18">
        <v>4</v>
      </c>
      <c r="J199" s="18">
        <v>0</v>
      </c>
      <c r="K199" s="43">
        <v>0</v>
      </c>
    </row>
    <row r="200" spans="7:11">
      <c r="G200" s="6" t="s">
        <v>18</v>
      </c>
      <c r="H200" s="19" t="s">
        <v>78</v>
      </c>
      <c r="I200" s="18">
        <v>11</v>
      </c>
      <c r="J200" s="18">
        <v>3</v>
      </c>
      <c r="K200" s="43">
        <v>2</v>
      </c>
    </row>
    <row r="201" spans="7:11">
      <c r="G201" s="6" t="s">
        <v>18</v>
      </c>
      <c r="H201" s="19" t="s">
        <v>99</v>
      </c>
      <c r="I201" s="18">
        <v>0</v>
      </c>
      <c r="J201" s="18">
        <v>0</v>
      </c>
      <c r="K201" s="43">
        <v>7</v>
      </c>
    </row>
    <row r="202" spans="7:11">
      <c r="G202" s="6" t="s">
        <v>18</v>
      </c>
      <c r="H202" s="19" t="s">
        <v>45</v>
      </c>
      <c r="I202" s="18">
        <v>0</v>
      </c>
      <c r="J202" s="18">
        <v>2</v>
      </c>
      <c r="K202" s="43">
        <v>2</v>
      </c>
    </row>
    <row r="203" spans="7:11">
      <c r="G203" s="6" t="s">
        <v>18</v>
      </c>
      <c r="H203" s="19" t="s">
        <v>79</v>
      </c>
      <c r="I203" s="18">
        <v>1</v>
      </c>
      <c r="J203" s="18">
        <v>4</v>
      </c>
      <c r="K203" s="43">
        <v>2</v>
      </c>
    </row>
    <row r="204" spans="7:11">
      <c r="G204" s="6" t="s">
        <v>18</v>
      </c>
      <c r="H204" s="19" t="s">
        <v>46</v>
      </c>
      <c r="I204" s="18">
        <v>0</v>
      </c>
      <c r="J204" s="18">
        <v>3</v>
      </c>
      <c r="K204" s="43">
        <v>1</v>
      </c>
    </row>
    <row r="205" spans="7:11">
      <c r="G205" s="6" t="s">
        <v>18</v>
      </c>
      <c r="H205" s="19" t="s">
        <v>47</v>
      </c>
      <c r="I205" s="18">
        <v>0</v>
      </c>
      <c r="J205" s="18">
        <v>1</v>
      </c>
      <c r="K205" s="43">
        <v>0</v>
      </c>
    </row>
    <row r="206" spans="7:11">
      <c r="G206" s="6" t="s">
        <v>18</v>
      </c>
      <c r="H206" s="19" t="s">
        <v>48</v>
      </c>
      <c r="I206" s="18">
        <v>1</v>
      </c>
      <c r="J206" s="18">
        <v>5</v>
      </c>
      <c r="K206" s="43">
        <v>7</v>
      </c>
    </row>
    <row r="207" spans="7:11">
      <c r="G207" s="6" t="s">
        <v>18</v>
      </c>
      <c r="H207" s="19" t="s">
        <v>49</v>
      </c>
      <c r="I207" s="18">
        <v>3</v>
      </c>
      <c r="J207" s="18">
        <v>8</v>
      </c>
      <c r="K207" s="43">
        <v>4</v>
      </c>
    </row>
    <row r="208" spans="7:11">
      <c r="G208" s="6" t="s">
        <v>18</v>
      </c>
      <c r="H208" s="19" t="s">
        <v>50</v>
      </c>
      <c r="I208" s="18">
        <v>5</v>
      </c>
      <c r="J208" s="18">
        <v>3</v>
      </c>
      <c r="K208" s="43">
        <v>2</v>
      </c>
    </row>
    <row r="209" spans="7:11">
      <c r="G209" s="6" t="s">
        <v>18</v>
      </c>
      <c r="H209" s="19" t="s">
        <v>51</v>
      </c>
      <c r="I209" s="18">
        <v>0</v>
      </c>
      <c r="J209" s="18">
        <v>2</v>
      </c>
      <c r="K209" s="43">
        <v>0</v>
      </c>
    </row>
    <row r="210" spans="7:11">
      <c r="G210" s="6" t="s">
        <v>18</v>
      </c>
      <c r="H210" s="19" t="s">
        <v>52</v>
      </c>
      <c r="I210" s="18">
        <v>12</v>
      </c>
      <c r="J210" s="18">
        <v>12</v>
      </c>
      <c r="K210" s="43">
        <v>10</v>
      </c>
    </row>
    <row r="211" spans="7:11">
      <c r="G211" s="6" t="s">
        <v>18</v>
      </c>
      <c r="H211" s="19" t="s">
        <v>53</v>
      </c>
      <c r="I211" s="18">
        <v>5</v>
      </c>
      <c r="J211" s="18">
        <v>10</v>
      </c>
      <c r="K211" s="43">
        <v>7</v>
      </c>
    </row>
    <row r="212" spans="7:11">
      <c r="G212" s="6" t="s">
        <v>18</v>
      </c>
      <c r="H212" s="19" t="s">
        <v>100</v>
      </c>
      <c r="I212" s="18">
        <v>1</v>
      </c>
      <c r="J212" s="18">
        <v>0</v>
      </c>
      <c r="K212" s="43">
        <v>0</v>
      </c>
    </row>
    <row r="213" spans="7:11">
      <c r="G213" s="6" t="s">
        <v>18</v>
      </c>
      <c r="H213" s="19" t="s">
        <v>54</v>
      </c>
      <c r="I213" s="18">
        <v>2</v>
      </c>
      <c r="J213" s="18">
        <v>13</v>
      </c>
      <c r="K213" s="43">
        <v>0</v>
      </c>
    </row>
    <row r="214" spans="7:11">
      <c r="G214" s="6" t="s">
        <v>18</v>
      </c>
      <c r="H214" s="19" t="s">
        <v>55</v>
      </c>
      <c r="I214" s="18">
        <v>5</v>
      </c>
      <c r="J214" s="18">
        <v>5</v>
      </c>
      <c r="K214" s="43">
        <v>4</v>
      </c>
    </row>
    <row r="215" spans="7:11">
      <c r="G215" s="6" t="s">
        <v>18</v>
      </c>
      <c r="H215" s="19" t="s">
        <v>56</v>
      </c>
      <c r="I215" s="18">
        <v>0</v>
      </c>
      <c r="J215" s="18">
        <v>6</v>
      </c>
      <c r="K215" s="43">
        <v>0</v>
      </c>
    </row>
    <row r="216" spans="7:11">
      <c r="G216" s="6" t="s">
        <v>18</v>
      </c>
      <c r="H216" s="19" t="s">
        <v>57</v>
      </c>
      <c r="I216" s="18">
        <v>12</v>
      </c>
      <c r="J216" s="18">
        <v>14</v>
      </c>
      <c r="K216" s="43">
        <v>9</v>
      </c>
    </row>
    <row r="217" spans="7:11">
      <c r="G217" s="6" t="s">
        <v>18</v>
      </c>
      <c r="H217" s="19" t="s">
        <v>58</v>
      </c>
      <c r="I217" s="18">
        <v>3</v>
      </c>
      <c r="J217" s="18">
        <v>9</v>
      </c>
      <c r="K217" s="43">
        <v>7</v>
      </c>
    </row>
    <row r="218" spans="7:11">
      <c r="G218" s="6" t="s">
        <v>18</v>
      </c>
      <c r="H218" s="19" t="s">
        <v>80</v>
      </c>
      <c r="I218" s="18">
        <v>1</v>
      </c>
      <c r="J218" s="18">
        <v>10</v>
      </c>
      <c r="K218" s="43">
        <v>9</v>
      </c>
    </row>
    <row r="219" spans="7:11">
      <c r="G219" s="6" t="s">
        <v>18</v>
      </c>
      <c r="H219" s="19" t="s">
        <v>91</v>
      </c>
      <c r="I219" s="18">
        <v>0</v>
      </c>
      <c r="J219" s="18">
        <v>4</v>
      </c>
      <c r="K219" s="43">
        <v>0</v>
      </c>
    </row>
    <row r="220" spans="7:11">
      <c r="G220" s="6" t="s">
        <v>18</v>
      </c>
      <c r="H220" s="19" t="s">
        <v>59</v>
      </c>
      <c r="I220" s="18">
        <v>9</v>
      </c>
      <c r="J220" s="18">
        <v>22</v>
      </c>
      <c r="K220" s="43">
        <v>12</v>
      </c>
    </row>
    <row r="221" spans="7:11">
      <c r="G221" s="6" t="s">
        <v>18</v>
      </c>
      <c r="H221" s="19" t="s">
        <v>60</v>
      </c>
      <c r="I221" s="18">
        <v>4</v>
      </c>
      <c r="J221" s="18">
        <v>12</v>
      </c>
      <c r="K221" s="43">
        <v>6</v>
      </c>
    </row>
    <row r="222" spans="7:11">
      <c r="G222" s="6" t="s">
        <v>18</v>
      </c>
      <c r="H222" s="19" t="s">
        <v>81</v>
      </c>
      <c r="I222" s="18">
        <v>0</v>
      </c>
      <c r="J222" s="18">
        <v>2</v>
      </c>
      <c r="K222" s="43">
        <v>0</v>
      </c>
    </row>
    <row r="223" spans="7:11">
      <c r="G223" s="6" t="s">
        <v>18</v>
      </c>
      <c r="H223" s="19" t="s">
        <v>61</v>
      </c>
      <c r="I223" s="18">
        <v>2</v>
      </c>
      <c r="J223" s="18">
        <v>10</v>
      </c>
      <c r="K223" s="43">
        <v>0</v>
      </c>
    </row>
    <row r="224" spans="7:11">
      <c r="G224" s="6" t="s">
        <v>18</v>
      </c>
      <c r="H224" s="19" t="s">
        <v>62</v>
      </c>
      <c r="I224" s="18">
        <v>14</v>
      </c>
      <c r="J224" s="18">
        <v>22</v>
      </c>
      <c r="K224" s="43">
        <v>9</v>
      </c>
    </row>
    <row r="225" spans="7:11">
      <c r="G225" s="6" t="s">
        <v>18</v>
      </c>
      <c r="H225" s="19" t="s">
        <v>63</v>
      </c>
      <c r="I225" s="18">
        <v>4</v>
      </c>
      <c r="J225" s="18">
        <v>0</v>
      </c>
      <c r="K225" s="43">
        <v>7</v>
      </c>
    </row>
    <row r="226" spans="7:11">
      <c r="G226" s="6" t="s">
        <v>18</v>
      </c>
      <c r="H226" s="19" t="s">
        <v>65</v>
      </c>
      <c r="I226" s="18">
        <v>0</v>
      </c>
      <c r="J226" s="18">
        <v>3</v>
      </c>
      <c r="K226" s="43">
        <v>4</v>
      </c>
    </row>
    <row r="227" spans="7:11">
      <c r="G227" s="6" t="s">
        <v>18</v>
      </c>
      <c r="H227" s="19" t="s">
        <v>82</v>
      </c>
      <c r="I227" s="18">
        <v>2</v>
      </c>
      <c r="J227" s="18">
        <v>3</v>
      </c>
      <c r="K227" s="43">
        <v>1</v>
      </c>
    </row>
    <row r="228" spans="7:11">
      <c r="G228" s="6" t="s">
        <v>18</v>
      </c>
      <c r="H228" s="19" t="s">
        <v>83</v>
      </c>
      <c r="I228" s="18">
        <v>1</v>
      </c>
      <c r="J228" s="18">
        <v>6</v>
      </c>
      <c r="K228" s="43">
        <v>0</v>
      </c>
    </row>
    <row r="229" spans="7:11">
      <c r="G229" s="6" t="s">
        <v>18</v>
      </c>
      <c r="H229" s="19" t="s">
        <v>66</v>
      </c>
      <c r="I229" s="18">
        <v>5</v>
      </c>
      <c r="J229" s="18">
        <v>12</v>
      </c>
      <c r="K229" s="43">
        <v>0</v>
      </c>
    </row>
    <row r="230" spans="7:11">
      <c r="G230" s="6" t="s">
        <v>18</v>
      </c>
      <c r="H230" s="19" t="s">
        <v>67</v>
      </c>
      <c r="I230" s="18">
        <v>1</v>
      </c>
      <c r="J230" s="18">
        <v>2</v>
      </c>
      <c r="K230" s="43">
        <v>2</v>
      </c>
    </row>
    <row r="231" spans="7:11">
      <c r="G231" s="6" t="s">
        <v>18</v>
      </c>
      <c r="H231" s="19" t="s">
        <v>84</v>
      </c>
      <c r="I231" s="18">
        <v>0</v>
      </c>
      <c r="J231" s="18">
        <v>2</v>
      </c>
      <c r="K231" s="43">
        <v>0</v>
      </c>
    </row>
    <row r="232" spans="7:11">
      <c r="G232" s="6" t="s">
        <v>18</v>
      </c>
      <c r="H232" s="19" t="s">
        <v>92</v>
      </c>
      <c r="I232" s="18">
        <v>0</v>
      </c>
      <c r="J232" s="18">
        <v>4</v>
      </c>
      <c r="K232" s="43">
        <v>1</v>
      </c>
    </row>
    <row r="233" spans="7:11">
      <c r="G233" s="6" t="s">
        <v>18</v>
      </c>
      <c r="H233" s="19" t="s">
        <v>68</v>
      </c>
      <c r="I233" s="18">
        <v>2</v>
      </c>
      <c r="J233" s="18">
        <v>5</v>
      </c>
      <c r="K233" s="43">
        <v>4</v>
      </c>
    </row>
    <row r="234" spans="7:11">
      <c r="G234" s="6" t="s">
        <v>18</v>
      </c>
      <c r="H234" s="19" t="s">
        <v>101</v>
      </c>
      <c r="I234" s="18">
        <v>1</v>
      </c>
      <c r="J234" s="18">
        <v>0</v>
      </c>
      <c r="K234" s="43">
        <v>0</v>
      </c>
    </row>
    <row r="235" spans="7:11">
      <c r="G235" s="6" t="s">
        <v>18</v>
      </c>
      <c r="H235" s="19" t="s">
        <v>94</v>
      </c>
      <c r="I235" s="18">
        <v>1</v>
      </c>
      <c r="J235" s="18">
        <v>0</v>
      </c>
      <c r="K235" s="43">
        <v>1</v>
      </c>
    </row>
    <row r="236" spans="7:11">
      <c r="G236" s="6" t="s">
        <v>18</v>
      </c>
      <c r="H236" s="19" t="s">
        <v>69</v>
      </c>
      <c r="I236" s="18">
        <v>4</v>
      </c>
      <c r="J236" s="18">
        <v>3</v>
      </c>
      <c r="K236" s="43">
        <v>0</v>
      </c>
    </row>
    <row r="237" spans="7:11">
      <c r="G237" s="6" t="s">
        <v>18</v>
      </c>
      <c r="H237" s="19" t="s">
        <v>85</v>
      </c>
      <c r="I237" s="18">
        <v>4</v>
      </c>
      <c r="J237" s="18">
        <v>9</v>
      </c>
      <c r="K237" s="43">
        <v>1</v>
      </c>
    </row>
    <row r="238" spans="7:11">
      <c r="G238" s="6" t="s">
        <v>18</v>
      </c>
      <c r="H238" s="19" t="s">
        <v>86</v>
      </c>
      <c r="I238" s="18">
        <v>3</v>
      </c>
      <c r="J238" s="18">
        <v>8</v>
      </c>
      <c r="K238" s="43">
        <v>3</v>
      </c>
    </row>
    <row r="239" spans="7:11">
      <c r="G239" s="6" t="s">
        <v>18</v>
      </c>
      <c r="H239" s="19" t="s">
        <v>70</v>
      </c>
      <c r="I239" s="18">
        <v>4</v>
      </c>
      <c r="J239" s="18">
        <v>15</v>
      </c>
      <c r="K239" s="43">
        <v>0</v>
      </c>
    </row>
    <row r="240" spans="7:11">
      <c r="G240" s="6" t="s">
        <v>18</v>
      </c>
      <c r="H240" s="19" t="s">
        <v>87</v>
      </c>
      <c r="I240" s="18">
        <v>0</v>
      </c>
      <c r="J240" s="18">
        <v>0</v>
      </c>
      <c r="K240" s="43">
        <v>0</v>
      </c>
    </row>
    <row r="241" spans="7:11">
      <c r="G241" s="6" t="s">
        <v>18</v>
      </c>
      <c r="H241" s="19" t="s">
        <v>102</v>
      </c>
      <c r="I241" s="18">
        <v>0</v>
      </c>
      <c r="J241" s="18">
        <v>10</v>
      </c>
      <c r="K241" s="43">
        <v>0</v>
      </c>
    </row>
    <row r="242" spans="7:11">
      <c r="G242" s="6" t="s">
        <v>18</v>
      </c>
      <c r="H242" s="19" t="s">
        <v>88</v>
      </c>
      <c r="I242" s="18">
        <v>0</v>
      </c>
      <c r="J242" s="18">
        <v>1</v>
      </c>
      <c r="K242" s="43">
        <v>0</v>
      </c>
    </row>
    <row r="243" spans="7:11">
      <c r="G243" s="6" t="s">
        <v>18</v>
      </c>
      <c r="H243" s="19" t="s">
        <v>103</v>
      </c>
      <c r="I243" s="18">
        <v>0</v>
      </c>
      <c r="J243" s="18">
        <v>4</v>
      </c>
      <c r="K243" s="43">
        <v>0</v>
      </c>
    </row>
    <row r="244" spans="7:11">
      <c r="G244" s="6" t="s">
        <v>18</v>
      </c>
      <c r="H244" s="19" t="s">
        <v>71</v>
      </c>
      <c r="I244" s="18">
        <v>1</v>
      </c>
      <c r="J244" s="18">
        <v>0</v>
      </c>
      <c r="K244" s="43">
        <v>0</v>
      </c>
    </row>
    <row r="245" spans="7:11">
      <c r="G245" s="6" t="s">
        <v>18</v>
      </c>
      <c r="H245" s="19" t="s">
        <v>72</v>
      </c>
      <c r="I245" s="18">
        <v>3</v>
      </c>
      <c r="J245" s="18">
        <v>4</v>
      </c>
      <c r="K245" s="43">
        <v>1</v>
      </c>
    </row>
    <row r="246" spans="7:11">
      <c r="G246" s="6" t="s">
        <v>18</v>
      </c>
      <c r="H246" s="19" t="s">
        <v>73</v>
      </c>
      <c r="I246" s="18">
        <v>0</v>
      </c>
      <c r="J246" s="18">
        <v>1</v>
      </c>
      <c r="K246" s="43">
        <v>2</v>
      </c>
    </row>
    <row r="247" spans="7:11">
      <c r="G247" s="6" t="s">
        <v>104</v>
      </c>
      <c r="H247" s="17" t="s">
        <v>36</v>
      </c>
      <c r="I247" s="12">
        <v>168</v>
      </c>
      <c r="J247" s="12">
        <v>347</v>
      </c>
      <c r="K247" s="42">
        <v>170</v>
      </c>
    </row>
    <row r="248" spans="7:11">
      <c r="G248" s="6" t="s">
        <v>19</v>
      </c>
      <c r="H248" s="19" t="s">
        <v>58</v>
      </c>
      <c r="I248" s="18">
        <v>0</v>
      </c>
      <c r="J248" s="18">
        <v>1</v>
      </c>
      <c r="K248" s="43">
        <v>0</v>
      </c>
    </row>
    <row r="249" spans="7:11">
      <c r="G249" s="6" t="s">
        <v>19</v>
      </c>
      <c r="H249" s="19" t="s">
        <v>62</v>
      </c>
      <c r="I249" s="18">
        <v>2</v>
      </c>
      <c r="J249" s="18">
        <v>0</v>
      </c>
      <c r="K249" s="43">
        <v>0</v>
      </c>
    </row>
    <row r="250" spans="7:11">
      <c r="G250" s="6" t="s">
        <v>19</v>
      </c>
      <c r="H250" s="17" t="s">
        <v>36</v>
      </c>
      <c r="I250" s="12">
        <v>2</v>
      </c>
      <c r="J250" s="12">
        <v>1</v>
      </c>
      <c r="K250" s="42">
        <v>0</v>
      </c>
    </row>
    <row r="251" spans="7:11">
      <c r="G251" s="6" t="s">
        <v>20</v>
      </c>
      <c r="H251" s="19" t="s">
        <v>40</v>
      </c>
      <c r="I251" s="18">
        <v>10</v>
      </c>
      <c r="J251" s="18">
        <v>6</v>
      </c>
      <c r="K251" s="43">
        <v>7</v>
      </c>
    </row>
    <row r="252" spans="7:11">
      <c r="G252" s="6" t="s">
        <v>20</v>
      </c>
      <c r="H252" s="19" t="s">
        <v>41</v>
      </c>
      <c r="I252" s="18">
        <v>0</v>
      </c>
      <c r="J252" s="18">
        <v>1</v>
      </c>
      <c r="K252" s="43">
        <v>0</v>
      </c>
    </row>
    <row r="253" spans="7:11">
      <c r="G253" s="6" t="s">
        <v>20</v>
      </c>
      <c r="H253" s="19" t="s">
        <v>42</v>
      </c>
      <c r="I253" s="18">
        <v>0</v>
      </c>
      <c r="J253" s="18">
        <v>2</v>
      </c>
      <c r="K253" s="43">
        <v>1</v>
      </c>
    </row>
    <row r="254" spans="7:11">
      <c r="G254" s="6" t="s">
        <v>20</v>
      </c>
      <c r="H254" s="19" t="s">
        <v>43</v>
      </c>
      <c r="I254" s="18">
        <v>1</v>
      </c>
      <c r="J254" s="18">
        <v>0</v>
      </c>
      <c r="K254" s="43">
        <v>0</v>
      </c>
    </row>
    <row r="255" spans="7:11">
      <c r="G255" s="6" t="s">
        <v>20</v>
      </c>
      <c r="H255" s="19" t="s">
        <v>75</v>
      </c>
      <c r="I255" s="18">
        <v>0</v>
      </c>
      <c r="J255" s="18">
        <v>0</v>
      </c>
      <c r="K255" s="43">
        <v>1</v>
      </c>
    </row>
    <row r="256" spans="7:11">
      <c r="G256" s="6" t="s">
        <v>20</v>
      </c>
      <c r="H256" s="19" t="s">
        <v>44</v>
      </c>
      <c r="I256" s="18">
        <v>2</v>
      </c>
      <c r="J256" s="18">
        <v>0</v>
      </c>
      <c r="K256" s="43">
        <v>0</v>
      </c>
    </row>
    <row r="257" spans="7:11">
      <c r="G257" s="6" t="s">
        <v>20</v>
      </c>
      <c r="H257" s="19" t="s">
        <v>79</v>
      </c>
      <c r="I257" s="18">
        <v>0</v>
      </c>
      <c r="J257" s="18">
        <v>1</v>
      </c>
      <c r="K257" s="43">
        <v>0</v>
      </c>
    </row>
    <row r="258" spans="7:11">
      <c r="G258" s="6" t="s">
        <v>20</v>
      </c>
      <c r="H258" s="19" t="s">
        <v>48</v>
      </c>
      <c r="I258" s="18">
        <v>0</v>
      </c>
      <c r="J258" s="18">
        <v>0</v>
      </c>
      <c r="K258" s="43">
        <v>1</v>
      </c>
    </row>
    <row r="259" spans="7:11">
      <c r="G259" s="6" t="s">
        <v>20</v>
      </c>
      <c r="H259" s="19" t="s">
        <v>49</v>
      </c>
      <c r="I259" s="18">
        <v>3</v>
      </c>
      <c r="J259" s="18">
        <v>2</v>
      </c>
      <c r="K259" s="43">
        <v>2</v>
      </c>
    </row>
    <row r="260" spans="7:11">
      <c r="G260" s="6" t="s">
        <v>20</v>
      </c>
      <c r="H260" s="19" t="s">
        <v>50</v>
      </c>
      <c r="I260" s="18">
        <v>1</v>
      </c>
      <c r="J260" s="18">
        <v>0</v>
      </c>
      <c r="K260" s="43">
        <v>0</v>
      </c>
    </row>
    <row r="261" spans="7:11">
      <c r="G261" s="6" t="s">
        <v>20</v>
      </c>
      <c r="H261" s="19" t="s">
        <v>52</v>
      </c>
      <c r="I261" s="18">
        <v>2</v>
      </c>
      <c r="J261" s="18">
        <v>4</v>
      </c>
      <c r="K261" s="43">
        <v>2</v>
      </c>
    </row>
    <row r="262" spans="7:11">
      <c r="G262" s="6" t="s">
        <v>20</v>
      </c>
      <c r="H262" s="19" t="s">
        <v>55</v>
      </c>
      <c r="I262" s="18">
        <v>4</v>
      </c>
      <c r="J262" s="18">
        <v>0</v>
      </c>
      <c r="K262" s="43">
        <v>0</v>
      </c>
    </row>
    <row r="263" spans="7:11">
      <c r="G263" s="6" t="s">
        <v>20</v>
      </c>
      <c r="H263" s="19" t="s">
        <v>57</v>
      </c>
      <c r="I263" s="18">
        <v>1</v>
      </c>
      <c r="J263" s="18">
        <v>0</v>
      </c>
      <c r="K263" s="43">
        <v>1</v>
      </c>
    </row>
    <row r="264" spans="7:11">
      <c r="G264" s="6" t="s">
        <v>20</v>
      </c>
      <c r="H264" s="19" t="s">
        <v>59</v>
      </c>
      <c r="I264" s="18">
        <v>3</v>
      </c>
      <c r="J264" s="18">
        <v>3</v>
      </c>
      <c r="K264" s="43">
        <v>0</v>
      </c>
    </row>
    <row r="265" spans="7:11">
      <c r="G265" s="6" t="s">
        <v>20</v>
      </c>
      <c r="H265" s="19" t="s">
        <v>60</v>
      </c>
      <c r="I265" s="18">
        <v>2</v>
      </c>
      <c r="J265" s="18">
        <v>0</v>
      </c>
      <c r="K265" s="43">
        <v>0</v>
      </c>
    </row>
    <row r="266" spans="7:11">
      <c r="G266" s="6" t="s">
        <v>20</v>
      </c>
      <c r="H266" s="19" t="s">
        <v>61</v>
      </c>
      <c r="I266" s="18">
        <v>4</v>
      </c>
      <c r="J266" s="18">
        <v>0</v>
      </c>
      <c r="K266" s="43">
        <v>0</v>
      </c>
    </row>
    <row r="267" spans="7:11">
      <c r="G267" s="6" t="s">
        <v>20</v>
      </c>
      <c r="H267" s="19" t="s">
        <v>62</v>
      </c>
      <c r="I267" s="18">
        <v>2</v>
      </c>
      <c r="J267" s="18">
        <v>2</v>
      </c>
      <c r="K267" s="43">
        <v>0</v>
      </c>
    </row>
    <row r="268" spans="7:11">
      <c r="G268" s="6" t="s">
        <v>20</v>
      </c>
      <c r="H268" s="19" t="s">
        <v>65</v>
      </c>
      <c r="I268" s="18">
        <v>0</v>
      </c>
      <c r="J268" s="18">
        <v>1</v>
      </c>
      <c r="K268" s="43">
        <v>0</v>
      </c>
    </row>
    <row r="269" spans="7:11">
      <c r="G269" s="6" t="s">
        <v>20</v>
      </c>
      <c r="H269" s="19" t="s">
        <v>82</v>
      </c>
      <c r="I269" s="18">
        <v>1</v>
      </c>
      <c r="J269" s="18">
        <v>0</v>
      </c>
      <c r="K269" s="43">
        <v>0</v>
      </c>
    </row>
    <row r="270" spans="7:11">
      <c r="G270" s="6" t="s">
        <v>20</v>
      </c>
      <c r="H270" s="19" t="s">
        <v>83</v>
      </c>
      <c r="I270" s="18">
        <v>2</v>
      </c>
      <c r="J270" s="18">
        <v>0</v>
      </c>
      <c r="K270" s="43">
        <v>1</v>
      </c>
    </row>
    <row r="271" spans="7:11">
      <c r="G271" s="6" t="s">
        <v>20</v>
      </c>
      <c r="H271" s="19" t="s">
        <v>66</v>
      </c>
      <c r="I271" s="18">
        <v>1</v>
      </c>
      <c r="J271" s="18">
        <v>0</v>
      </c>
      <c r="K271" s="43">
        <v>0</v>
      </c>
    </row>
    <row r="272" spans="7:11">
      <c r="G272" s="6" t="s">
        <v>20</v>
      </c>
      <c r="H272" s="19" t="s">
        <v>67</v>
      </c>
      <c r="I272" s="18">
        <v>1</v>
      </c>
      <c r="J272" s="18">
        <v>1</v>
      </c>
      <c r="K272" s="43">
        <v>0</v>
      </c>
    </row>
    <row r="273" spans="7:11">
      <c r="G273" s="6" t="s">
        <v>20</v>
      </c>
      <c r="H273" s="19" t="s">
        <v>68</v>
      </c>
      <c r="I273" s="18">
        <v>2</v>
      </c>
      <c r="J273" s="18">
        <v>1</v>
      </c>
      <c r="K273" s="43">
        <v>1</v>
      </c>
    </row>
    <row r="274" spans="7:11">
      <c r="G274" s="6" t="s">
        <v>20</v>
      </c>
      <c r="H274" s="19" t="s">
        <v>69</v>
      </c>
      <c r="I274" s="18">
        <v>4</v>
      </c>
      <c r="J274" s="18">
        <v>10</v>
      </c>
      <c r="K274" s="43">
        <v>0</v>
      </c>
    </row>
    <row r="275" spans="7:11">
      <c r="G275" s="6" t="s">
        <v>20</v>
      </c>
      <c r="H275" s="19" t="s">
        <v>87</v>
      </c>
      <c r="I275" s="18">
        <v>1</v>
      </c>
      <c r="J275" s="18">
        <v>0</v>
      </c>
      <c r="K275" s="43">
        <v>0</v>
      </c>
    </row>
    <row r="276" spans="7:11">
      <c r="G276" s="6" t="s">
        <v>20</v>
      </c>
      <c r="H276" s="19" t="s">
        <v>88</v>
      </c>
      <c r="I276" s="18">
        <v>0</v>
      </c>
      <c r="J276" s="18">
        <v>1</v>
      </c>
      <c r="K276" s="43">
        <v>0</v>
      </c>
    </row>
    <row r="277" spans="7:11">
      <c r="G277" s="6" t="s">
        <v>20</v>
      </c>
      <c r="H277" s="19" t="s">
        <v>71</v>
      </c>
      <c r="I277" s="18">
        <v>1</v>
      </c>
      <c r="J277" s="18">
        <v>0</v>
      </c>
      <c r="K277" s="43">
        <v>0</v>
      </c>
    </row>
    <row r="278" spans="7:11">
      <c r="G278" s="6" t="s">
        <v>20</v>
      </c>
      <c r="H278" s="19" t="s">
        <v>73</v>
      </c>
      <c r="I278" s="18">
        <v>1</v>
      </c>
      <c r="J278" s="18">
        <v>0</v>
      </c>
      <c r="K278" s="43">
        <v>0</v>
      </c>
    </row>
    <row r="279" spans="7:11">
      <c r="G279" s="6" t="s">
        <v>20</v>
      </c>
      <c r="H279" s="19" t="s">
        <v>105</v>
      </c>
      <c r="I279" s="18">
        <v>1</v>
      </c>
      <c r="J279" s="18">
        <v>0</v>
      </c>
      <c r="K279" s="43">
        <v>0</v>
      </c>
    </row>
    <row r="280" spans="7:11">
      <c r="G280" s="6" t="s">
        <v>20</v>
      </c>
      <c r="H280" s="17" t="s">
        <v>36</v>
      </c>
      <c r="I280" s="12">
        <v>50</v>
      </c>
      <c r="J280" s="12">
        <v>35</v>
      </c>
      <c r="K280" s="42">
        <v>17</v>
      </c>
    </row>
    <row r="281" spans="7:11">
      <c r="G281" s="6" t="s">
        <v>21</v>
      </c>
      <c r="H281" s="19" t="s">
        <v>40</v>
      </c>
      <c r="I281" s="18">
        <v>3</v>
      </c>
      <c r="J281" s="18">
        <v>5</v>
      </c>
      <c r="K281" s="43">
        <v>2</v>
      </c>
    </row>
    <row r="282" spans="7:11">
      <c r="G282" s="6" t="s">
        <v>21</v>
      </c>
      <c r="H282" s="19" t="s">
        <v>74</v>
      </c>
      <c r="I282" s="18">
        <v>2</v>
      </c>
      <c r="J282" s="18">
        <v>0</v>
      </c>
      <c r="K282" s="43">
        <v>0</v>
      </c>
    </row>
    <row r="283" spans="7:11">
      <c r="G283" s="6" t="s">
        <v>21</v>
      </c>
      <c r="H283" s="19" t="s">
        <v>42</v>
      </c>
      <c r="I283" s="18">
        <v>1</v>
      </c>
      <c r="J283" s="18">
        <v>1</v>
      </c>
      <c r="K283" s="43">
        <v>0</v>
      </c>
    </row>
    <row r="284" spans="7:11">
      <c r="G284" s="6" t="s">
        <v>21</v>
      </c>
      <c r="H284" s="19" t="s">
        <v>43</v>
      </c>
      <c r="I284" s="18">
        <v>1</v>
      </c>
      <c r="J284" s="18">
        <v>0</v>
      </c>
      <c r="K284" s="43">
        <v>0</v>
      </c>
    </row>
    <row r="285" spans="7:11">
      <c r="G285" s="6" t="s">
        <v>21</v>
      </c>
      <c r="H285" s="20" t="s">
        <v>98</v>
      </c>
      <c r="I285" s="18">
        <v>1</v>
      </c>
      <c r="J285" s="18">
        <v>0</v>
      </c>
      <c r="K285" s="43">
        <v>0</v>
      </c>
    </row>
    <row r="286" spans="7:11">
      <c r="G286" s="6" t="s">
        <v>21</v>
      </c>
      <c r="H286" s="19" t="s">
        <v>78</v>
      </c>
      <c r="I286" s="18">
        <v>0</v>
      </c>
      <c r="J286" s="18">
        <v>2</v>
      </c>
      <c r="K286" s="43">
        <v>0</v>
      </c>
    </row>
    <row r="287" spans="7:11">
      <c r="G287" s="6" t="s">
        <v>21</v>
      </c>
      <c r="H287" s="19" t="s">
        <v>99</v>
      </c>
      <c r="I287" s="18">
        <v>0</v>
      </c>
      <c r="J287" s="18">
        <v>0</v>
      </c>
      <c r="K287" s="43">
        <v>1</v>
      </c>
    </row>
    <row r="288" spans="7:11">
      <c r="G288" s="6" t="s">
        <v>21</v>
      </c>
      <c r="H288" s="19" t="s">
        <v>106</v>
      </c>
      <c r="I288" s="18">
        <v>1</v>
      </c>
      <c r="J288" s="18">
        <v>0</v>
      </c>
      <c r="K288" s="43">
        <v>0</v>
      </c>
    </row>
    <row r="289" spans="7:11">
      <c r="G289" s="6" t="s">
        <v>21</v>
      </c>
      <c r="H289" s="19" t="s">
        <v>49</v>
      </c>
      <c r="I289" s="18">
        <v>0</v>
      </c>
      <c r="J289" s="18">
        <v>1</v>
      </c>
      <c r="K289" s="43">
        <v>1</v>
      </c>
    </row>
    <row r="290" spans="7:11">
      <c r="G290" s="6" t="s">
        <v>21</v>
      </c>
      <c r="H290" s="19" t="s">
        <v>52</v>
      </c>
      <c r="I290" s="18">
        <v>5</v>
      </c>
      <c r="J290" s="18">
        <v>4</v>
      </c>
      <c r="K290" s="43">
        <v>0</v>
      </c>
    </row>
    <row r="291" spans="7:11">
      <c r="G291" s="6" t="s">
        <v>21</v>
      </c>
      <c r="H291" s="19" t="s">
        <v>57</v>
      </c>
      <c r="I291" s="18">
        <v>7</v>
      </c>
      <c r="J291" s="18">
        <v>4</v>
      </c>
      <c r="K291" s="43">
        <v>2</v>
      </c>
    </row>
    <row r="292" spans="7:11">
      <c r="G292" s="6" t="s">
        <v>21</v>
      </c>
      <c r="H292" s="19" t="s">
        <v>59</v>
      </c>
      <c r="I292" s="18">
        <v>7</v>
      </c>
      <c r="J292" s="18">
        <v>1</v>
      </c>
      <c r="K292" s="43">
        <v>3</v>
      </c>
    </row>
    <row r="293" spans="7:11">
      <c r="G293" s="6" t="s">
        <v>21</v>
      </c>
      <c r="H293" s="19" t="s">
        <v>60</v>
      </c>
      <c r="I293" s="18">
        <v>3</v>
      </c>
      <c r="J293" s="18">
        <v>0</v>
      </c>
      <c r="K293" s="43">
        <v>0</v>
      </c>
    </row>
    <row r="294" spans="7:11">
      <c r="G294" s="6" t="s">
        <v>21</v>
      </c>
      <c r="H294" s="19" t="s">
        <v>61</v>
      </c>
      <c r="I294" s="18">
        <v>2</v>
      </c>
      <c r="J294" s="18">
        <v>0</v>
      </c>
      <c r="K294" s="43">
        <v>0</v>
      </c>
    </row>
    <row r="295" spans="7:11">
      <c r="G295" s="6" t="s">
        <v>21</v>
      </c>
      <c r="H295" s="19" t="s">
        <v>62</v>
      </c>
      <c r="I295" s="18">
        <v>4</v>
      </c>
      <c r="J295" s="18">
        <v>2</v>
      </c>
      <c r="K295" s="43">
        <v>1</v>
      </c>
    </row>
    <row r="296" spans="7:11">
      <c r="G296" s="6" t="s">
        <v>21</v>
      </c>
      <c r="H296" s="19" t="s">
        <v>95</v>
      </c>
      <c r="I296" s="18">
        <v>4</v>
      </c>
      <c r="J296" s="18">
        <v>0</v>
      </c>
      <c r="K296" s="43">
        <v>0</v>
      </c>
    </row>
    <row r="297" spans="7:11">
      <c r="G297" s="6" t="s">
        <v>21</v>
      </c>
      <c r="H297" s="19" t="s">
        <v>65</v>
      </c>
      <c r="I297" s="18">
        <v>0</v>
      </c>
      <c r="J297" s="18">
        <v>1</v>
      </c>
      <c r="K297" s="43">
        <v>0</v>
      </c>
    </row>
    <row r="298" spans="7:11">
      <c r="G298" s="6" t="s">
        <v>21</v>
      </c>
      <c r="H298" s="19" t="s">
        <v>82</v>
      </c>
      <c r="I298" s="18">
        <v>0</v>
      </c>
      <c r="J298" s="18">
        <v>1</v>
      </c>
      <c r="K298" s="43">
        <v>0</v>
      </c>
    </row>
    <row r="299" spans="7:11">
      <c r="G299" s="6" t="s">
        <v>21</v>
      </c>
      <c r="H299" s="19" t="s">
        <v>66</v>
      </c>
      <c r="I299" s="18">
        <v>1</v>
      </c>
      <c r="J299" s="18">
        <v>0</v>
      </c>
      <c r="K299" s="43">
        <v>0</v>
      </c>
    </row>
    <row r="300" spans="7:11">
      <c r="G300" s="6" t="s">
        <v>21</v>
      </c>
      <c r="H300" s="19" t="s">
        <v>67</v>
      </c>
      <c r="I300" s="18">
        <v>2</v>
      </c>
      <c r="J300" s="18">
        <v>0</v>
      </c>
      <c r="K300" s="43">
        <v>0</v>
      </c>
    </row>
    <row r="301" spans="7:11">
      <c r="G301" s="6" t="s">
        <v>21</v>
      </c>
      <c r="H301" s="19" t="s">
        <v>69</v>
      </c>
      <c r="I301" s="18">
        <v>4</v>
      </c>
      <c r="J301" s="18">
        <v>4</v>
      </c>
      <c r="K301" s="43">
        <v>11</v>
      </c>
    </row>
    <row r="302" spans="7:11">
      <c r="G302" s="6" t="s">
        <v>21</v>
      </c>
      <c r="H302" s="19" t="s">
        <v>86</v>
      </c>
      <c r="I302" s="18">
        <v>0</v>
      </c>
      <c r="J302" s="18">
        <v>1</v>
      </c>
      <c r="K302" s="43">
        <v>0</v>
      </c>
    </row>
    <row r="303" spans="7:11">
      <c r="G303" s="6" t="s">
        <v>21</v>
      </c>
      <c r="H303" s="19" t="s">
        <v>70</v>
      </c>
      <c r="I303" s="18">
        <v>1</v>
      </c>
      <c r="J303" s="18">
        <v>0</v>
      </c>
      <c r="K303" s="43">
        <v>0</v>
      </c>
    </row>
    <row r="304" spans="7:11">
      <c r="G304" s="6" t="s">
        <v>21</v>
      </c>
      <c r="H304" s="19" t="s">
        <v>88</v>
      </c>
      <c r="I304" s="18">
        <v>2</v>
      </c>
      <c r="J304" s="18">
        <v>0</v>
      </c>
      <c r="K304" s="43">
        <v>0</v>
      </c>
    </row>
    <row r="305" spans="7:11">
      <c r="G305" s="6" t="s">
        <v>21</v>
      </c>
      <c r="H305" s="19" t="s">
        <v>72</v>
      </c>
      <c r="I305" s="18">
        <v>1</v>
      </c>
      <c r="J305" s="18">
        <v>0</v>
      </c>
      <c r="K305" s="43">
        <v>0</v>
      </c>
    </row>
    <row r="306" spans="7:11">
      <c r="G306" s="6" t="s">
        <v>21</v>
      </c>
      <c r="H306" s="19" t="s">
        <v>73</v>
      </c>
      <c r="I306" s="18">
        <v>1</v>
      </c>
      <c r="J306" s="18">
        <v>0</v>
      </c>
      <c r="K306" s="43">
        <v>0</v>
      </c>
    </row>
    <row r="307" spans="7:11">
      <c r="G307" s="6" t="s">
        <v>21</v>
      </c>
      <c r="H307" s="17" t="s">
        <v>36</v>
      </c>
      <c r="I307" s="12">
        <v>53</v>
      </c>
      <c r="J307" s="12">
        <v>27</v>
      </c>
      <c r="K307" s="42">
        <v>21</v>
      </c>
    </row>
    <row r="308" spans="7:11">
      <c r="G308" s="6" t="s">
        <v>22</v>
      </c>
      <c r="H308" s="19" t="s">
        <v>39</v>
      </c>
      <c r="I308" s="18">
        <v>1</v>
      </c>
      <c r="J308" s="18">
        <v>1</v>
      </c>
      <c r="K308" s="43">
        <v>0</v>
      </c>
    </row>
    <row r="309" spans="7:11">
      <c r="G309" s="6" t="s">
        <v>22</v>
      </c>
      <c r="H309" s="19" t="s">
        <v>40</v>
      </c>
      <c r="I309" s="18">
        <v>5</v>
      </c>
      <c r="J309" s="18">
        <v>0</v>
      </c>
      <c r="K309" s="43">
        <v>0</v>
      </c>
    </row>
    <row r="310" spans="7:11">
      <c r="G310" s="6" t="s">
        <v>22</v>
      </c>
      <c r="H310" s="19" t="s">
        <v>43</v>
      </c>
      <c r="I310" s="18">
        <v>3</v>
      </c>
      <c r="J310" s="18">
        <v>3</v>
      </c>
      <c r="K310" s="43">
        <v>0</v>
      </c>
    </row>
    <row r="311" spans="7:11">
      <c r="G311" s="6" t="s">
        <v>22</v>
      </c>
      <c r="H311" s="19" t="s">
        <v>75</v>
      </c>
      <c r="I311" s="18">
        <v>0</v>
      </c>
      <c r="J311" s="18">
        <v>1</v>
      </c>
      <c r="K311" s="43">
        <v>0</v>
      </c>
    </row>
    <row r="312" spans="7:11">
      <c r="G312" s="6" t="s">
        <v>22</v>
      </c>
      <c r="H312" s="19" t="s">
        <v>45</v>
      </c>
      <c r="I312" s="18">
        <v>1</v>
      </c>
      <c r="J312" s="18">
        <v>0</v>
      </c>
      <c r="K312" s="43">
        <v>0</v>
      </c>
    </row>
    <row r="313" spans="7:11">
      <c r="G313" s="6" t="s">
        <v>22</v>
      </c>
      <c r="H313" s="19" t="s">
        <v>46</v>
      </c>
      <c r="I313" s="18">
        <v>0</v>
      </c>
      <c r="J313" s="18">
        <v>1</v>
      </c>
      <c r="K313" s="43">
        <v>0</v>
      </c>
    </row>
    <row r="314" spans="7:11">
      <c r="G314" s="6" t="s">
        <v>22</v>
      </c>
      <c r="H314" s="19" t="s">
        <v>52</v>
      </c>
      <c r="I314" s="18">
        <v>1</v>
      </c>
      <c r="J314" s="18">
        <v>0</v>
      </c>
      <c r="K314" s="43">
        <v>0</v>
      </c>
    </row>
    <row r="315" spans="7:11">
      <c r="G315" s="6" t="s">
        <v>22</v>
      </c>
      <c r="H315" s="19" t="s">
        <v>53</v>
      </c>
      <c r="I315" s="18">
        <v>0</v>
      </c>
      <c r="J315" s="18">
        <v>1</v>
      </c>
      <c r="K315" s="43">
        <v>0</v>
      </c>
    </row>
    <row r="316" spans="7:11">
      <c r="G316" s="6" t="s">
        <v>22</v>
      </c>
      <c r="H316" s="19" t="s">
        <v>54</v>
      </c>
      <c r="I316" s="18">
        <v>0</v>
      </c>
      <c r="J316" s="18">
        <v>2</v>
      </c>
      <c r="K316" s="43">
        <v>0</v>
      </c>
    </row>
    <row r="317" spans="7:11">
      <c r="G317" s="6" t="s">
        <v>22</v>
      </c>
      <c r="H317" s="19" t="s">
        <v>57</v>
      </c>
      <c r="I317" s="18">
        <v>1</v>
      </c>
      <c r="J317" s="18">
        <v>5</v>
      </c>
      <c r="K317" s="43">
        <v>0</v>
      </c>
    </row>
    <row r="318" spans="7:11">
      <c r="G318" s="6" t="s">
        <v>22</v>
      </c>
      <c r="H318" s="19" t="s">
        <v>58</v>
      </c>
      <c r="I318" s="18">
        <v>4</v>
      </c>
      <c r="J318" s="18">
        <v>3</v>
      </c>
      <c r="K318" s="43">
        <v>0</v>
      </c>
    </row>
    <row r="319" spans="7:11">
      <c r="G319" s="6" t="s">
        <v>22</v>
      </c>
      <c r="H319" s="19" t="s">
        <v>80</v>
      </c>
      <c r="I319" s="18">
        <v>0</v>
      </c>
      <c r="J319" s="18">
        <v>0</v>
      </c>
      <c r="K319" s="43">
        <v>1</v>
      </c>
    </row>
    <row r="320" spans="7:11">
      <c r="G320" s="6" t="s">
        <v>22</v>
      </c>
      <c r="H320" s="19" t="s">
        <v>91</v>
      </c>
      <c r="I320" s="18">
        <v>0</v>
      </c>
      <c r="J320" s="18">
        <v>2</v>
      </c>
      <c r="K320" s="43">
        <v>0</v>
      </c>
    </row>
    <row r="321" spans="7:11">
      <c r="G321" s="6" t="s">
        <v>22</v>
      </c>
      <c r="H321" s="19" t="s">
        <v>60</v>
      </c>
      <c r="I321" s="18">
        <v>0</v>
      </c>
      <c r="J321" s="18">
        <v>2</v>
      </c>
      <c r="K321" s="43">
        <v>1</v>
      </c>
    </row>
    <row r="322" spans="7:11">
      <c r="G322" s="6" t="s">
        <v>22</v>
      </c>
      <c r="H322" s="19" t="s">
        <v>81</v>
      </c>
      <c r="I322" s="18">
        <v>0</v>
      </c>
      <c r="J322" s="18">
        <v>1</v>
      </c>
      <c r="K322" s="43">
        <v>0</v>
      </c>
    </row>
    <row r="323" spans="7:11">
      <c r="G323" s="6" t="s">
        <v>22</v>
      </c>
      <c r="H323" s="19" t="s">
        <v>61</v>
      </c>
      <c r="I323" s="18">
        <v>1</v>
      </c>
      <c r="J323" s="18">
        <v>3</v>
      </c>
      <c r="K323" s="43">
        <v>0</v>
      </c>
    </row>
    <row r="324" spans="7:11">
      <c r="G324" s="6" t="s">
        <v>22</v>
      </c>
      <c r="H324" s="19" t="s">
        <v>67</v>
      </c>
      <c r="I324" s="18">
        <v>1</v>
      </c>
      <c r="J324" s="18">
        <v>0</v>
      </c>
      <c r="K324" s="43">
        <v>0</v>
      </c>
    </row>
    <row r="325" spans="7:11">
      <c r="G325" s="6" t="s">
        <v>22</v>
      </c>
      <c r="H325" s="19" t="s">
        <v>92</v>
      </c>
      <c r="I325" s="18">
        <v>0</v>
      </c>
      <c r="J325" s="18">
        <v>0</v>
      </c>
      <c r="K325" s="43">
        <v>1</v>
      </c>
    </row>
    <row r="326" spans="7:11">
      <c r="G326" s="6" t="s">
        <v>22</v>
      </c>
      <c r="H326" s="19" t="s">
        <v>68</v>
      </c>
      <c r="I326" s="18">
        <v>0</v>
      </c>
      <c r="J326" s="18">
        <v>0</v>
      </c>
      <c r="K326" s="43">
        <v>1</v>
      </c>
    </row>
    <row r="327" spans="7:11">
      <c r="G327" s="6" t="s">
        <v>22</v>
      </c>
      <c r="H327" s="19" t="s">
        <v>94</v>
      </c>
      <c r="I327" s="18">
        <v>1</v>
      </c>
      <c r="J327" s="18">
        <v>0</v>
      </c>
      <c r="K327" s="43">
        <v>0</v>
      </c>
    </row>
    <row r="328" spans="7:11">
      <c r="G328" s="6" t="s">
        <v>22</v>
      </c>
      <c r="H328" s="19" t="s">
        <v>69</v>
      </c>
      <c r="I328" s="18">
        <v>0</v>
      </c>
      <c r="J328" s="18">
        <v>2</v>
      </c>
      <c r="K328" s="43">
        <v>0</v>
      </c>
    </row>
    <row r="329" spans="7:11">
      <c r="G329" s="6" t="s">
        <v>22</v>
      </c>
      <c r="H329" s="19" t="s">
        <v>85</v>
      </c>
      <c r="I329" s="18">
        <v>0</v>
      </c>
      <c r="J329" s="18">
        <v>2</v>
      </c>
      <c r="K329" s="43">
        <v>1</v>
      </c>
    </row>
    <row r="330" spans="7:11">
      <c r="G330" s="6" t="s">
        <v>22</v>
      </c>
      <c r="H330" s="19" t="s">
        <v>86</v>
      </c>
      <c r="I330" s="18">
        <v>0</v>
      </c>
      <c r="J330" s="18">
        <v>1</v>
      </c>
      <c r="K330" s="43">
        <v>0</v>
      </c>
    </row>
    <row r="331" spans="7:11">
      <c r="G331" s="6" t="s">
        <v>22</v>
      </c>
      <c r="H331" s="19" t="s">
        <v>70</v>
      </c>
      <c r="I331" s="18">
        <v>0</v>
      </c>
      <c r="J331" s="18">
        <v>0</v>
      </c>
      <c r="K331" s="43">
        <v>1</v>
      </c>
    </row>
    <row r="332" spans="7:11">
      <c r="G332" s="6" t="s">
        <v>22</v>
      </c>
      <c r="H332" s="19" t="s">
        <v>72</v>
      </c>
      <c r="I332" s="18">
        <v>0</v>
      </c>
      <c r="J332" s="18">
        <v>1</v>
      </c>
      <c r="K332" s="43">
        <v>0</v>
      </c>
    </row>
    <row r="333" spans="7:11">
      <c r="G333" s="6" t="s">
        <v>22</v>
      </c>
      <c r="H333" s="19" t="s">
        <v>73</v>
      </c>
      <c r="I333" s="18">
        <v>0</v>
      </c>
      <c r="J333" s="18">
        <v>0</v>
      </c>
      <c r="K333" s="43">
        <v>2</v>
      </c>
    </row>
    <row r="334" spans="7:11">
      <c r="G334" s="6" t="s">
        <v>22</v>
      </c>
      <c r="H334" s="17" t="s">
        <v>36</v>
      </c>
      <c r="I334" s="12">
        <v>19</v>
      </c>
      <c r="J334" s="12">
        <v>37</v>
      </c>
      <c r="K334" s="42">
        <v>8</v>
      </c>
    </row>
    <row r="335" spans="7:11">
      <c r="G335" s="6" t="s">
        <v>23</v>
      </c>
      <c r="H335" s="19" t="s">
        <v>39</v>
      </c>
      <c r="I335" s="18">
        <v>1</v>
      </c>
      <c r="J335" s="18">
        <v>0</v>
      </c>
      <c r="K335" s="43">
        <v>0</v>
      </c>
    </row>
    <row r="336" spans="7:11">
      <c r="G336" s="6" t="s">
        <v>23</v>
      </c>
      <c r="H336" s="19" t="s">
        <v>40</v>
      </c>
      <c r="I336" s="18">
        <v>1</v>
      </c>
      <c r="J336" s="18">
        <v>1</v>
      </c>
      <c r="K336" s="43">
        <v>1</v>
      </c>
    </row>
    <row r="337" spans="7:11">
      <c r="G337" s="6" t="s">
        <v>23</v>
      </c>
      <c r="H337" s="19" t="s">
        <v>107</v>
      </c>
      <c r="I337" s="18">
        <v>0</v>
      </c>
      <c r="J337" s="18">
        <v>0</v>
      </c>
      <c r="K337" s="43">
        <v>1</v>
      </c>
    </row>
    <row r="338" spans="7:11">
      <c r="G338" s="6" t="s">
        <v>23</v>
      </c>
      <c r="H338" s="19" t="s">
        <v>41</v>
      </c>
      <c r="I338" s="18">
        <v>0</v>
      </c>
      <c r="J338" s="18">
        <v>0</v>
      </c>
      <c r="K338" s="43">
        <v>3</v>
      </c>
    </row>
    <row r="339" spans="7:11">
      <c r="G339" s="6" t="s">
        <v>23</v>
      </c>
      <c r="H339" s="19" t="s">
        <v>74</v>
      </c>
      <c r="I339" s="18">
        <v>1</v>
      </c>
      <c r="J339" s="18">
        <v>0</v>
      </c>
      <c r="K339" s="43">
        <v>0</v>
      </c>
    </row>
    <row r="340" spans="7:11">
      <c r="G340" s="6" t="s">
        <v>23</v>
      </c>
      <c r="H340" s="19" t="s">
        <v>43</v>
      </c>
      <c r="I340" s="18">
        <v>6</v>
      </c>
      <c r="J340" s="18">
        <v>6</v>
      </c>
      <c r="K340" s="43">
        <v>0</v>
      </c>
    </row>
    <row r="341" spans="7:11">
      <c r="G341" s="6" t="s">
        <v>23</v>
      </c>
      <c r="H341" s="19" t="s">
        <v>108</v>
      </c>
      <c r="I341" s="18">
        <v>0</v>
      </c>
      <c r="J341" s="18">
        <v>0</v>
      </c>
      <c r="K341" s="43">
        <v>2</v>
      </c>
    </row>
    <row r="342" spans="7:11">
      <c r="G342" s="6" t="s">
        <v>23</v>
      </c>
      <c r="H342" s="19" t="s">
        <v>45</v>
      </c>
      <c r="I342" s="18">
        <v>1</v>
      </c>
      <c r="J342" s="18">
        <v>0</v>
      </c>
      <c r="K342" s="43">
        <v>0</v>
      </c>
    </row>
    <row r="343" spans="7:11">
      <c r="G343" s="6" t="s">
        <v>23</v>
      </c>
      <c r="H343" s="19" t="s">
        <v>49</v>
      </c>
      <c r="I343" s="18">
        <v>1</v>
      </c>
      <c r="J343" s="18">
        <v>1</v>
      </c>
      <c r="K343" s="43">
        <v>2</v>
      </c>
    </row>
    <row r="344" spans="7:11">
      <c r="G344" s="6" t="s">
        <v>23</v>
      </c>
      <c r="H344" s="19" t="s">
        <v>50</v>
      </c>
      <c r="I344" s="18">
        <v>1</v>
      </c>
      <c r="J344" s="18">
        <v>0</v>
      </c>
      <c r="K344" s="43">
        <v>0</v>
      </c>
    </row>
    <row r="345" spans="7:11">
      <c r="G345" s="6" t="s">
        <v>23</v>
      </c>
      <c r="H345" s="19" t="s">
        <v>52</v>
      </c>
      <c r="I345" s="18">
        <v>2</v>
      </c>
      <c r="J345" s="18">
        <v>2</v>
      </c>
      <c r="K345" s="43">
        <v>2</v>
      </c>
    </row>
    <row r="346" spans="7:11">
      <c r="G346" s="6" t="s">
        <v>23</v>
      </c>
      <c r="H346" s="19" t="s">
        <v>53</v>
      </c>
      <c r="I346" s="18">
        <v>1</v>
      </c>
      <c r="J346" s="18">
        <v>0</v>
      </c>
      <c r="K346" s="43">
        <v>0</v>
      </c>
    </row>
    <row r="347" spans="7:11">
      <c r="G347" s="6" t="s">
        <v>23</v>
      </c>
      <c r="H347" s="19" t="s">
        <v>54</v>
      </c>
      <c r="I347" s="18">
        <v>1</v>
      </c>
      <c r="J347" s="18">
        <v>1</v>
      </c>
      <c r="K347" s="43">
        <v>0</v>
      </c>
    </row>
    <row r="348" spans="7:11">
      <c r="G348" s="6" t="s">
        <v>23</v>
      </c>
      <c r="H348" s="19" t="s">
        <v>55</v>
      </c>
      <c r="I348" s="18">
        <v>3</v>
      </c>
      <c r="J348" s="18">
        <v>1</v>
      </c>
      <c r="K348" s="43">
        <v>2</v>
      </c>
    </row>
    <row r="349" spans="7:11">
      <c r="G349" s="6" t="s">
        <v>23</v>
      </c>
      <c r="H349" s="19" t="s">
        <v>57</v>
      </c>
      <c r="I349" s="18">
        <v>3</v>
      </c>
      <c r="J349" s="18">
        <v>2</v>
      </c>
      <c r="K349" s="43">
        <v>1</v>
      </c>
    </row>
    <row r="350" spans="7:11">
      <c r="G350" s="6" t="s">
        <v>23</v>
      </c>
      <c r="H350" s="19" t="s">
        <v>58</v>
      </c>
      <c r="I350" s="18">
        <v>2</v>
      </c>
      <c r="J350" s="18">
        <v>3</v>
      </c>
      <c r="K350" s="43">
        <v>0</v>
      </c>
    </row>
    <row r="351" spans="7:11">
      <c r="G351" s="6" t="s">
        <v>23</v>
      </c>
      <c r="H351" s="19" t="s">
        <v>80</v>
      </c>
      <c r="I351" s="18">
        <v>0</v>
      </c>
      <c r="J351" s="18">
        <v>0</v>
      </c>
      <c r="K351" s="43">
        <v>1</v>
      </c>
    </row>
    <row r="352" spans="7:11">
      <c r="G352" s="6" t="s">
        <v>23</v>
      </c>
      <c r="H352" s="19" t="s">
        <v>59</v>
      </c>
      <c r="I352" s="18">
        <v>1</v>
      </c>
      <c r="J352" s="18">
        <v>1</v>
      </c>
      <c r="K352" s="43">
        <v>3</v>
      </c>
    </row>
    <row r="353" spans="7:11">
      <c r="G353" s="6" t="s">
        <v>23</v>
      </c>
      <c r="H353" s="19" t="s">
        <v>60</v>
      </c>
      <c r="I353" s="18">
        <v>1</v>
      </c>
      <c r="J353" s="18">
        <v>0</v>
      </c>
      <c r="K353" s="43">
        <v>1</v>
      </c>
    </row>
    <row r="354" spans="7:11">
      <c r="G354" s="6" t="s">
        <v>23</v>
      </c>
      <c r="H354" s="19" t="s">
        <v>61</v>
      </c>
      <c r="I354" s="18">
        <v>3</v>
      </c>
      <c r="J354" s="18">
        <v>0</v>
      </c>
      <c r="K354" s="43">
        <v>0</v>
      </c>
    </row>
    <row r="355" spans="7:11">
      <c r="G355" s="6" t="s">
        <v>23</v>
      </c>
      <c r="H355" s="19" t="s">
        <v>62</v>
      </c>
      <c r="I355" s="18">
        <v>1</v>
      </c>
      <c r="J355" s="18">
        <v>0</v>
      </c>
      <c r="K355" s="43">
        <v>4</v>
      </c>
    </row>
    <row r="356" spans="7:11">
      <c r="G356" s="6" t="s">
        <v>23</v>
      </c>
      <c r="H356" s="19" t="s">
        <v>63</v>
      </c>
      <c r="I356" s="18">
        <v>0</v>
      </c>
      <c r="J356" s="18">
        <v>0</v>
      </c>
      <c r="K356" s="43">
        <v>2</v>
      </c>
    </row>
    <row r="357" spans="7:11">
      <c r="G357" s="6" t="s">
        <v>23</v>
      </c>
      <c r="H357" s="19" t="s">
        <v>65</v>
      </c>
      <c r="I357" s="18">
        <v>0</v>
      </c>
      <c r="J357" s="18">
        <v>0</v>
      </c>
      <c r="K357" s="43">
        <v>2</v>
      </c>
    </row>
    <row r="358" spans="7:11">
      <c r="G358" s="6" t="s">
        <v>23</v>
      </c>
      <c r="H358" s="19" t="s">
        <v>82</v>
      </c>
      <c r="I358" s="18">
        <v>0</v>
      </c>
      <c r="J358" s="18">
        <v>1</v>
      </c>
      <c r="K358" s="43">
        <v>1</v>
      </c>
    </row>
    <row r="359" spans="7:11">
      <c r="G359" s="6" t="s">
        <v>23</v>
      </c>
      <c r="H359" s="19" t="s">
        <v>83</v>
      </c>
      <c r="I359" s="18">
        <v>3</v>
      </c>
      <c r="J359" s="18">
        <v>1</v>
      </c>
      <c r="K359" s="43">
        <v>3</v>
      </c>
    </row>
    <row r="360" spans="7:11">
      <c r="G360" s="6" t="s">
        <v>23</v>
      </c>
      <c r="H360" s="19" t="s">
        <v>66</v>
      </c>
      <c r="I360" s="18">
        <v>1</v>
      </c>
      <c r="J360" s="18">
        <v>1</v>
      </c>
      <c r="K360" s="43">
        <v>0</v>
      </c>
    </row>
    <row r="361" spans="7:11">
      <c r="G361" s="6" t="s">
        <v>23</v>
      </c>
      <c r="H361" s="19" t="s">
        <v>68</v>
      </c>
      <c r="I361" s="18">
        <v>2</v>
      </c>
      <c r="J361" s="18">
        <v>0</v>
      </c>
      <c r="K361" s="43">
        <v>4</v>
      </c>
    </row>
    <row r="362" spans="7:11">
      <c r="G362" s="6" t="s">
        <v>23</v>
      </c>
      <c r="H362" s="19" t="s">
        <v>94</v>
      </c>
      <c r="I362" s="18">
        <v>1</v>
      </c>
      <c r="J362" s="18">
        <v>0</v>
      </c>
      <c r="K362" s="43">
        <v>0</v>
      </c>
    </row>
    <row r="363" spans="7:11">
      <c r="G363" s="6" t="s">
        <v>23</v>
      </c>
      <c r="H363" s="19" t="s">
        <v>69</v>
      </c>
      <c r="I363" s="18">
        <v>1</v>
      </c>
      <c r="J363" s="18">
        <v>4</v>
      </c>
      <c r="K363" s="43">
        <v>0</v>
      </c>
    </row>
    <row r="364" spans="7:11">
      <c r="G364" s="6" t="s">
        <v>23</v>
      </c>
      <c r="H364" s="19" t="s">
        <v>85</v>
      </c>
      <c r="I364" s="18">
        <v>2</v>
      </c>
      <c r="J364" s="18">
        <v>0</v>
      </c>
      <c r="K364" s="43">
        <v>0</v>
      </c>
    </row>
    <row r="365" spans="7:11">
      <c r="G365" s="6" t="s">
        <v>23</v>
      </c>
      <c r="H365" s="19" t="s">
        <v>72</v>
      </c>
      <c r="I365" s="18">
        <v>1</v>
      </c>
      <c r="J365" s="18">
        <v>0</v>
      </c>
      <c r="K365" s="43">
        <v>0</v>
      </c>
    </row>
    <row r="366" spans="7:11">
      <c r="G366" s="6" t="s">
        <v>23</v>
      </c>
      <c r="H366" s="17" t="s">
        <v>36</v>
      </c>
      <c r="I366" s="12">
        <v>41</v>
      </c>
      <c r="J366" s="12">
        <v>25</v>
      </c>
      <c r="K366" s="42">
        <v>35</v>
      </c>
    </row>
    <row r="367" spans="7:11">
      <c r="G367" s="6" t="s">
        <v>24</v>
      </c>
      <c r="H367" s="19" t="s">
        <v>39</v>
      </c>
      <c r="I367" s="18">
        <v>1</v>
      </c>
      <c r="J367" s="18">
        <v>0</v>
      </c>
      <c r="K367" s="43">
        <v>0</v>
      </c>
    </row>
    <row r="368" spans="7:11">
      <c r="G368" s="6" t="s">
        <v>24</v>
      </c>
      <c r="H368" s="19" t="s">
        <v>40</v>
      </c>
      <c r="I368" s="18">
        <v>24</v>
      </c>
      <c r="J368" s="18">
        <v>16</v>
      </c>
      <c r="K368" s="43">
        <v>11</v>
      </c>
    </row>
    <row r="369" spans="7:11">
      <c r="G369" s="6" t="s">
        <v>24</v>
      </c>
      <c r="H369" s="19" t="s">
        <v>41</v>
      </c>
      <c r="I369" s="18">
        <v>0</v>
      </c>
      <c r="J369" s="18">
        <v>0</v>
      </c>
      <c r="K369" s="43">
        <v>1</v>
      </c>
    </row>
    <row r="370" spans="7:11">
      <c r="G370" s="6" t="s">
        <v>24</v>
      </c>
      <c r="H370" s="19" t="s">
        <v>42</v>
      </c>
      <c r="I370" s="18">
        <v>3</v>
      </c>
      <c r="J370" s="18">
        <v>0</v>
      </c>
      <c r="K370" s="43">
        <v>0</v>
      </c>
    </row>
    <row r="371" spans="7:11">
      <c r="G371" s="6" t="s">
        <v>24</v>
      </c>
      <c r="H371" s="19" t="s">
        <v>43</v>
      </c>
      <c r="I371" s="18">
        <v>3</v>
      </c>
      <c r="J371" s="18">
        <v>0</v>
      </c>
      <c r="K371" s="43">
        <v>0</v>
      </c>
    </row>
    <row r="372" spans="7:11">
      <c r="G372" s="6" t="s">
        <v>24</v>
      </c>
      <c r="H372" s="19" t="s">
        <v>44</v>
      </c>
      <c r="I372" s="18">
        <v>1</v>
      </c>
      <c r="J372" s="18">
        <v>0</v>
      </c>
      <c r="K372" s="43">
        <v>0</v>
      </c>
    </row>
    <row r="373" spans="7:11">
      <c r="G373" s="6" t="s">
        <v>24</v>
      </c>
      <c r="H373" s="19" t="s">
        <v>78</v>
      </c>
      <c r="I373" s="18">
        <v>1</v>
      </c>
      <c r="J373" s="18">
        <v>5</v>
      </c>
      <c r="K373" s="43">
        <v>0</v>
      </c>
    </row>
    <row r="374" spans="7:11">
      <c r="G374" s="6" t="s">
        <v>24</v>
      </c>
      <c r="H374" s="19" t="s">
        <v>79</v>
      </c>
      <c r="I374" s="18">
        <v>0</v>
      </c>
      <c r="J374" s="18">
        <v>1</v>
      </c>
      <c r="K374" s="43">
        <v>0</v>
      </c>
    </row>
    <row r="375" spans="7:11">
      <c r="G375" s="6" t="s">
        <v>24</v>
      </c>
      <c r="H375" s="19" t="s">
        <v>49</v>
      </c>
      <c r="I375" s="18">
        <v>1</v>
      </c>
      <c r="J375" s="18">
        <v>0</v>
      </c>
      <c r="K375" s="43">
        <v>0</v>
      </c>
    </row>
    <row r="376" spans="7:11">
      <c r="G376" s="6" t="s">
        <v>24</v>
      </c>
      <c r="H376" s="19" t="s">
        <v>50</v>
      </c>
      <c r="I376" s="18">
        <v>1</v>
      </c>
      <c r="J376" s="18">
        <v>3</v>
      </c>
      <c r="K376" s="43">
        <v>0</v>
      </c>
    </row>
    <row r="377" spans="7:11">
      <c r="G377" s="6" t="s">
        <v>24</v>
      </c>
      <c r="H377" s="19" t="s">
        <v>52</v>
      </c>
      <c r="I377" s="18">
        <v>3</v>
      </c>
      <c r="J377" s="18">
        <v>0</v>
      </c>
      <c r="K377" s="43">
        <v>4</v>
      </c>
    </row>
    <row r="378" spans="7:11">
      <c r="G378" s="6" t="s">
        <v>24</v>
      </c>
      <c r="H378" s="19" t="s">
        <v>54</v>
      </c>
      <c r="I378" s="18">
        <v>1</v>
      </c>
      <c r="J378" s="18">
        <v>0</v>
      </c>
      <c r="K378" s="43">
        <v>0</v>
      </c>
    </row>
    <row r="379" spans="7:11">
      <c r="G379" s="6" t="s">
        <v>24</v>
      </c>
      <c r="H379" s="19" t="s">
        <v>55</v>
      </c>
      <c r="I379" s="18">
        <v>3</v>
      </c>
      <c r="J379" s="18">
        <v>1</v>
      </c>
      <c r="K379" s="43">
        <v>1</v>
      </c>
    </row>
    <row r="380" spans="7:11">
      <c r="G380" s="6" t="s">
        <v>24</v>
      </c>
      <c r="H380" s="19" t="s">
        <v>57</v>
      </c>
      <c r="I380" s="18">
        <v>1</v>
      </c>
      <c r="J380" s="18">
        <v>0</v>
      </c>
      <c r="K380" s="43">
        <v>0</v>
      </c>
    </row>
    <row r="381" spans="7:11">
      <c r="G381" s="6" t="s">
        <v>24</v>
      </c>
      <c r="H381" s="19" t="s">
        <v>59</v>
      </c>
      <c r="I381" s="18">
        <v>1</v>
      </c>
      <c r="J381" s="18">
        <v>1</v>
      </c>
      <c r="K381" s="43">
        <v>1</v>
      </c>
    </row>
    <row r="382" spans="7:11">
      <c r="G382" s="6" t="s">
        <v>24</v>
      </c>
      <c r="H382" s="19" t="s">
        <v>61</v>
      </c>
      <c r="I382" s="18">
        <v>0</v>
      </c>
      <c r="J382" s="18">
        <v>2</v>
      </c>
      <c r="K382" s="43">
        <v>0</v>
      </c>
    </row>
    <row r="383" spans="7:11">
      <c r="G383" s="6" t="s">
        <v>24</v>
      </c>
      <c r="H383" s="19" t="s">
        <v>62</v>
      </c>
      <c r="I383" s="18">
        <v>2</v>
      </c>
      <c r="J383" s="18">
        <v>0</v>
      </c>
      <c r="K383" s="43">
        <v>0</v>
      </c>
    </row>
    <row r="384" spans="7:11">
      <c r="G384" s="6" t="s">
        <v>24</v>
      </c>
      <c r="H384" s="19" t="s">
        <v>63</v>
      </c>
      <c r="I384" s="18">
        <v>1</v>
      </c>
      <c r="J384" s="18">
        <v>1</v>
      </c>
      <c r="K384" s="43">
        <v>0</v>
      </c>
    </row>
    <row r="385" spans="7:11">
      <c r="G385" s="6" t="s">
        <v>24</v>
      </c>
      <c r="H385" s="19" t="s">
        <v>82</v>
      </c>
      <c r="I385" s="18">
        <v>1</v>
      </c>
      <c r="J385" s="18">
        <v>0</v>
      </c>
      <c r="K385" s="43">
        <v>1</v>
      </c>
    </row>
    <row r="386" spans="7:11">
      <c r="G386" s="6" t="s">
        <v>24</v>
      </c>
      <c r="H386" s="19" t="s">
        <v>83</v>
      </c>
      <c r="I386" s="18">
        <v>2</v>
      </c>
      <c r="J386" s="18">
        <v>0</v>
      </c>
      <c r="K386" s="43">
        <v>0</v>
      </c>
    </row>
    <row r="387" spans="7:11">
      <c r="G387" s="6" t="s">
        <v>24</v>
      </c>
      <c r="H387" s="19" t="s">
        <v>92</v>
      </c>
      <c r="I387" s="18">
        <v>0</v>
      </c>
      <c r="J387" s="18">
        <v>1</v>
      </c>
      <c r="K387" s="43">
        <v>0</v>
      </c>
    </row>
    <row r="388" spans="7:11">
      <c r="G388" s="6" t="s">
        <v>24</v>
      </c>
      <c r="H388" s="19" t="s">
        <v>69</v>
      </c>
      <c r="I388" s="18">
        <v>0</v>
      </c>
      <c r="J388" s="18">
        <v>1</v>
      </c>
      <c r="K388" s="43">
        <v>1</v>
      </c>
    </row>
    <row r="389" spans="7:11">
      <c r="G389" s="6" t="s">
        <v>24</v>
      </c>
      <c r="H389" s="19" t="s">
        <v>85</v>
      </c>
      <c r="I389" s="18">
        <v>2</v>
      </c>
      <c r="J389" s="18">
        <v>1</v>
      </c>
      <c r="K389" s="43">
        <v>0</v>
      </c>
    </row>
    <row r="390" spans="7:11">
      <c r="G390" s="6" t="s">
        <v>24</v>
      </c>
      <c r="H390" s="19" t="s">
        <v>86</v>
      </c>
      <c r="I390" s="18">
        <v>1</v>
      </c>
      <c r="J390" s="18">
        <v>0</v>
      </c>
      <c r="K390" s="43">
        <v>0</v>
      </c>
    </row>
    <row r="391" spans="7:11">
      <c r="G391" s="6" t="s">
        <v>24</v>
      </c>
      <c r="H391" s="19" t="s">
        <v>72</v>
      </c>
      <c r="I391" s="18">
        <v>0</v>
      </c>
      <c r="J391" s="18">
        <v>0</v>
      </c>
      <c r="K391" s="43">
        <v>1</v>
      </c>
    </row>
    <row r="392" spans="7:11">
      <c r="G392" s="6" t="s">
        <v>24</v>
      </c>
      <c r="H392" s="17" t="s">
        <v>36</v>
      </c>
      <c r="I392" s="12">
        <v>53</v>
      </c>
      <c r="J392" s="12">
        <v>33</v>
      </c>
      <c r="K392" s="42">
        <v>21</v>
      </c>
    </row>
    <row r="393" spans="7:11">
      <c r="G393" s="6" t="s">
        <v>25</v>
      </c>
      <c r="H393" s="19" t="s">
        <v>74</v>
      </c>
      <c r="I393" s="18">
        <v>0</v>
      </c>
      <c r="J393" s="18">
        <v>2</v>
      </c>
      <c r="K393" s="43">
        <v>0</v>
      </c>
    </row>
    <row r="394" spans="7:11">
      <c r="G394" s="6" t="s">
        <v>25</v>
      </c>
      <c r="H394" s="19" t="s">
        <v>50</v>
      </c>
      <c r="I394" s="18">
        <v>0</v>
      </c>
      <c r="J394" s="18">
        <v>3</v>
      </c>
      <c r="K394" s="43">
        <v>0</v>
      </c>
    </row>
    <row r="395" spans="7:11">
      <c r="G395" s="6" t="s">
        <v>25</v>
      </c>
      <c r="H395" s="19" t="s">
        <v>53</v>
      </c>
      <c r="I395" s="18">
        <v>0</v>
      </c>
      <c r="J395" s="18">
        <v>1</v>
      </c>
      <c r="K395" s="43">
        <v>1</v>
      </c>
    </row>
    <row r="396" spans="7:11">
      <c r="G396" s="6" t="s">
        <v>25</v>
      </c>
      <c r="H396" s="19" t="s">
        <v>54</v>
      </c>
      <c r="I396" s="18">
        <v>1</v>
      </c>
      <c r="J396" s="18">
        <v>1</v>
      </c>
      <c r="K396" s="43">
        <v>0</v>
      </c>
    </row>
    <row r="397" spans="7:11">
      <c r="G397" s="6" t="s">
        <v>25</v>
      </c>
      <c r="H397" s="19" t="s">
        <v>56</v>
      </c>
      <c r="I397" s="18">
        <v>0</v>
      </c>
      <c r="J397" s="18">
        <v>1</v>
      </c>
      <c r="K397" s="43">
        <v>0</v>
      </c>
    </row>
    <row r="398" spans="7:11">
      <c r="G398" s="6" t="s">
        <v>25</v>
      </c>
      <c r="H398" s="19" t="s">
        <v>61</v>
      </c>
      <c r="I398" s="18">
        <v>0</v>
      </c>
      <c r="J398" s="18">
        <v>1</v>
      </c>
      <c r="K398" s="43">
        <v>0</v>
      </c>
    </row>
    <row r="399" spans="7:11">
      <c r="G399" s="6" t="s">
        <v>25</v>
      </c>
      <c r="H399" s="19" t="s">
        <v>62</v>
      </c>
      <c r="I399" s="18">
        <v>0</v>
      </c>
      <c r="J399" s="18">
        <v>1</v>
      </c>
      <c r="K399" s="43">
        <v>0</v>
      </c>
    </row>
    <row r="400" spans="7:11">
      <c r="G400" s="6" t="s">
        <v>25</v>
      </c>
      <c r="H400" s="19" t="s">
        <v>63</v>
      </c>
      <c r="I400" s="18">
        <v>0</v>
      </c>
      <c r="J400" s="18">
        <v>0</v>
      </c>
      <c r="K400" s="43">
        <v>2</v>
      </c>
    </row>
    <row r="401" spans="7:11">
      <c r="G401" s="6" t="s">
        <v>25</v>
      </c>
      <c r="H401" s="19" t="s">
        <v>88</v>
      </c>
      <c r="I401" s="18">
        <v>0</v>
      </c>
      <c r="J401" s="18">
        <v>1</v>
      </c>
      <c r="K401" s="43">
        <v>0</v>
      </c>
    </row>
    <row r="402" spans="7:11">
      <c r="G402" s="6" t="s">
        <v>25</v>
      </c>
      <c r="H402" s="17" t="s">
        <v>36</v>
      </c>
      <c r="I402" s="12">
        <v>1</v>
      </c>
      <c r="J402" s="12">
        <v>11</v>
      </c>
      <c r="K402" s="42">
        <v>3</v>
      </c>
    </row>
    <row r="403" spans="7:11">
      <c r="G403" s="6" t="s">
        <v>26</v>
      </c>
      <c r="H403" s="19" t="s">
        <v>41</v>
      </c>
      <c r="I403" s="18">
        <v>1</v>
      </c>
      <c r="J403" s="18">
        <v>0</v>
      </c>
      <c r="K403" s="43">
        <v>0</v>
      </c>
    </row>
    <row r="404" spans="7:11">
      <c r="G404" s="6" t="s">
        <v>26</v>
      </c>
      <c r="H404" s="19" t="s">
        <v>74</v>
      </c>
      <c r="I404" s="18">
        <v>0</v>
      </c>
      <c r="J404" s="18">
        <v>1</v>
      </c>
      <c r="K404" s="43">
        <v>0</v>
      </c>
    </row>
    <row r="405" spans="7:11">
      <c r="G405" s="6" t="s">
        <v>26</v>
      </c>
      <c r="H405" s="19" t="s">
        <v>42</v>
      </c>
      <c r="I405" s="18">
        <v>0</v>
      </c>
      <c r="J405" s="18">
        <v>1</v>
      </c>
      <c r="K405" s="43">
        <v>0</v>
      </c>
    </row>
    <row r="406" spans="7:11">
      <c r="G406" s="6" t="s">
        <v>26</v>
      </c>
      <c r="H406" s="19" t="s">
        <v>97</v>
      </c>
      <c r="I406" s="18">
        <v>0</v>
      </c>
      <c r="J406" s="18">
        <v>0</v>
      </c>
      <c r="K406" s="43">
        <v>2</v>
      </c>
    </row>
    <row r="407" spans="7:11">
      <c r="G407" s="6" t="s">
        <v>26</v>
      </c>
      <c r="H407" s="19" t="s">
        <v>58</v>
      </c>
      <c r="I407" s="18">
        <v>1</v>
      </c>
      <c r="J407" s="18">
        <v>0</v>
      </c>
      <c r="K407" s="43">
        <v>0</v>
      </c>
    </row>
    <row r="408" spans="7:11">
      <c r="G408" s="6" t="s">
        <v>26</v>
      </c>
      <c r="H408" s="19" t="s">
        <v>59</v>
      </c>
      <c r="I408" s="18">
        <v>1</v>
      </c>
      <c r="J408" s="18">
        <v>0</v>
      </c>
      <c r="K408" s="43">
        <v>1</v>
      </c>
    </row>
    <row r="409" spans="7:11">
      <c r="G409" s="6" t="s">
        <v>26</v>
      </c>
      <c r="H409" s="19" t="s">
        <v>61</v>
      </c>
      <c r="I409" s="18">
        <v>0</v>
      </c>
      <c r="J409" s="18">
        <v>3</v>
      </c>
      <c r="K409" s="43">
        <v>0</v>
      </c>
    </row>
    <row r="410" spans="7:11">
      <c r="G410" s="6" t="s">
        <v>26</v>
      </c>
      <c r="H410" s="19" t="s">
        <v>63</v>
      </c>
      <c r="I410" s="18">
        <v>0</v>
      </c>
      <c r="J410" s="18">
        <v>0</v>
      </c>
      <c r="K410" s="43">
        <v>1</v>
      </c>
    </row>
    <row r="411" spans="7:11">
      <c r="G411" s="6" t="s">
        <v>26</v>
      </c>
      <c r="H411" s="19" t="s">
        <v>67</v>
      </c>
      <c r="I411" s="18">
        <v>0</v>
      </c>
      <c r="J411" s="18">
        <v>0</v>
      </c>
      <c r="K411" s="43">
        <v>1</v>
      </c>
    </row>
    <row r="412" spans="7:11">
      <c r="G412" s="6" t="s">
        <v>26</v>
      </c>
      <c r="H412" s="19" t="s">
        <v>92</v>
      </c>
      <c r="I412" s="18">
        <v>0</v>
      </c>
      <c r="J412" s="18">
        <v>1</v>
      </c>
      <c r="K412" s="43">
        <v>0</v>
      </c>
    </row>
    <row r="413" spans="7:11">
      <c r="G413" s="6" t="s">
        <v>26</v>
      </c>
      <c r="H413" s="19" t="s">
        <v>68</v>
      </c>
      <c r="I413" s="18">
        <v>1</v>
      </c>
      <c r="J413" s="18">
        <v>0</v>
      </c>
      <c r="K413" s="43">
        <v>2</v>
      </c>
    </row>
    <row r="414" spans="7:11">
      <c r="G414" s="6" t="s">
        <v>26</v>
      </c>
      <c r="H414" s="19" t="s">
        <v>73</v>
      </c>
      <c r="I414" s="18">
        <v>0</v>
      </c>
      <c r="J414" s="18">
        <v>2</v>
      </c>
      <c r="K414" s="43">
        <v>0</v>
      </c>
    </row>
    <row r="415" spans="7:11">
      <c r="G415" s="6" t="s">
        <v>26</v>
      </c>
      <c r="H415" s="17" t="s">
        <v>36</v>
      </c>
      <c r="I415" s="12">
        <v>4</v>
      </c>
      <c r="J415" s="12">
        <v>8</v>
      </c>
      <c r="K415" s="42">
        <v>7</v>
      </c>
    </row>
    <row r="416" spans="7:11">
      <c r="G416" s="6" t="s">
        <v>27</v>
      </c>
      <c r="H416" s="19" t="s">
        <v>74</v>
      </c>
      <c r="I416" s="18">
        <v>0</v>
      </c>
      <c r="J416" s="18">
        <v>2</v>
      </c>
      <c r="K416" s="43">
        <v>0</v>
      </c>
    </row>
    <row r="417" spans="7:11">
      <c r="G417" s="6" t="s">
        <v>27</v>
      </c>
      <c r="H417" s="19" t="s">
        <v>43</v>
      </c>
      <c r="I417" s="18">
        <v>0</v>
      </c>
      <c r="J417" s="18">
        <v>2</v>
      </c>
      <c r="K417" s="43">
        <v>0</v>
      </c>
    </row>
    <row r="418" spans="7:11">
      <c r="G418" s="6" t="s">
        <v>27</v>
      </c>
      <c r="H418" s="19" t="s">
        <v>45</v>
      </c>
      <c r="I418" s="18">
        <v>0</v>
      </c>
      <c r="J418" s="18">
        <v>0</v>
      </c>
      <c r="K418" s="43">
        <v>1</v>
      </c>
    </row>
    <row r="419" spans="7:11">
      <c r="G419" s="6" t="s">
        <v>27</v>
      </c>
      <c r="H419" s="19" t="s">
        <v>49</v>
      </c>
      <c r="I419" s="18">
        <v>0</v>
      </c>
      <c r="J419" s="18">
        <v>2</v>
      </c>
      <c r="K419" s="43">
        <v>0</v>
      </c>
    </row>
    <row r="420" spans="7:11">
      <c r="G420" s="6" t="s">
        <v>27</v>
      </c>
      <c r="H420" s="19" t="s">
        <v>80</v>
      </c>
      <c r="I420" s="18">
        <v>0</v>
      </c>
      <c r="J420" s="18">
        <v>1</v>
      </c>
      <c r="K420" s="43">
        <v>0</v>
      </c>
    </row>
    <row r="421" spans="7:11">
      <c r="G421" s="6" t="s">
        <v>27</v>
      </c>
      <c r="H421" s="19" t="s">
        <v>59</v>
      </c>
      <c r="I421" s="18">
        <v>0</v>
      </c>
      <c r="J421" s="18">
        <v>1</v>
      </c>
      <c r="K421" s="43">
        <v>0</v>
      </c>
    </row>
    <row r="422" spans="7:11">
      <c r="G422" s="6" t="s">
        <v>27</v>
      </c>
      <c r="H422" s="19" t="s">
        <v>81</v>
      </c>
      <c r="I422" s="18">
        <v>0</v>
      </c>
      <c r="J422" s="18">
        <v>1</v>
      </c>
      <c r="K422" s="43">
        <v>0</v>
      </c>
    </row>
    <row r="423" spans="7:11">
      <c r="G423" s="6" t="s">
        <v>27</v>
      </c>
      <c r="H423" s="19" t="s">
        <v>61</v>
      </c>
      <c r="I423" s="18">
        <v>0</v>
      </c>
      <c r="J423" s="18">
        <v>2</v>
      </c>
      <c r="K423" s="43">
        <v>0</v>
      </c>
    </row>
    <row r="424" spans="7:11">
      <c r="G424" s="6" t="s">
        <v>27</v>
      </c>
      <c r="H424" s="19" t="s">
        <v>82</v>
      </c>
      <c r="I424" s="18">
        <v>0</v>
      </c>
      <c r="J424" s="18">
        <v>1</v>
      </c>
      <c r="K424" s="43">
        <v>0</v>
      </c>
    </row>
    <row r="425" spans="7:11">
      <c r="G425" s="6" t="s">
        <v>27</v>
      </c>
      <c r="H425" s="19" t="s">
        <v>67</v>
      </c>
      <c r="I425" s="18">
        <v>0</v>
      </c>
      <c r="J425" s="18">
        <v>1</v>
      </c>
      <c r="K425" s="43">
        <v>0</v>
      </c>
    </row>
    <row r="426" spans="7:11">
      <c r="G426" s="6" t="s">
        <v>27</v>
      </c>
      <c r="H426" s="19" t="s">
        <v>68</v>
      </c>
      <c r="I426" s="18">
        <v>0</v>
      </c>
      <c r="J426" s="18">
        <v>1</v>
      </c>
      <c r="K426" s="43">
        <v>1</v>
      </c>
    </row>
    <row r="427" spans="7:11">
      <c r="G427" s="6" t="s">
        <v>27</v>
      </c>
      <c r="H427" s="19" t="s">
        <v>94</v>
      </c>
      <c r="I427" s="18">
        <v>0</v>
      </c>
      <c r="J427" s="18">
        <v>1</v>
      </c>
      <c r="K427" s="43">
        <v>0</v>
      </c>
    </row>
    <row r="428" spans="7:11">
      <c r="G428" s="6" t="s">
        <v>27</v>
      </c>
      <c r="H428" s="19" t="s">
        <v>69</v>
      </c>
      <c r="I428" s="18">
        <v>0</v>
      </c>
      <c r="J428" s="18">
        <v>2</v>
      </c>
      <c r="K428" s="43">
        <v>2</v>
      </c>
    </row>
    <row r="429" spans="7:11">
      <c r="G429" s="6" t="s">
        <v>27</v>
      </c>
      <c r="H429" s="19" t="s">
        <v>85</v>
      </c>
      <c r="I429" s="18">
        <v>0</v>
      </c>
      <c r="J429" s="18">
        <v>1</v>
      </c>
      <c r="K429" s="43">
        <v>0</v>
      </c>
    </row>
    <row r="430" spans="7:11">
      <c r="G430" s="6" t="s">
        <v>27</v>
      </c>
      <c r="H430" s="19" t="s">
        <v>88</v>
      </c>
      <c r="I430" s="18">
        <v>0</v>
      </c>
      <c r="J430" s="18">
        <v>1</v>
      </c>
      <c r="K430" s="43">
        <v>0</v>
      </c>
    </row>
    <row r="431" spans="7:11">
      <c r="G431" s="6" t="s">
        <v>27</v>
      </c>
      <c r="H431" s="19" t="s">
        <v>72</v>
      </c>
      <c r="I431" s="18">
        <v>0</v>
      </c>
      <c r="J431" s="18">
        <v>0</v>
      </c>
      <c r="K431" s="43">
        <v>1</v>
      </c>
    </row>
    <row r="432" spans="7:11">
      <c r="G432" s="6" t="s">
        <v>27</v>
      </c>
      <c r="H432" s="17" t="s">
        <v>36</v>
      </c>
      <c r="I432" s="12">
        <v>0</v>
      </c>
      <c r="J432" s="12">
        <v>19</v>
      </c>
      <c r="K432" s="42">
        <v>5</v>
      </c>
    </row>
    <row r="433" spans="7:11">
      <c r="G433" s="6" t="s">
        <v>28</v>
      </c>
      <c r="H433" s="19" t="s">
        <v>69</v>
      </c>
      <c r="I433" s="18">
        <v>0</v>
      </c>
      <c r="J433" s="18">
        <v>0</v>
      </c>
      <c r="K433" s="43">
        <v>1</v>
      </c>
    </row>
    <row r="434" spans="7:11">
      <c r="G434" s="41" t="s">
        <v>28</v>
      </c>
      <c r="H434" s="17" t="s">
        <v>36</v>
      </c>
      <c r="I434" s="12">
        <v>0</v>
      </c>
      <c r="J434" s="12">
        <v>0</v>
      </c>
      <c r="K434" s="42">
        <v>1</v>
      </c>
    </row>
    <row r="435" spans="7:11">
      <c r="G435" s="6" t="s">
        <v>29</v>
      </c>
      <c r="H435" s="19" t="s">
        <v>39</v>
      </c>
      <c r="I435" s="18">
        <v>2</v>
      </c>
      <c r="J435" s="18">
        <v>0</v>
      </c>
      <c r="K435" s="43">
        <v>0</v>
      </c>
    </row>
    <row r="436" spans="7:11">
      <c r="G436" s="6" t="s">
        <v>29</v>
      </c>
      <c r="H436" s="19" t="s">
        <v>40</v>
      </c>
      <c r="I436" s="18">
        <v>18</v>
      </c>
      <c r="J436" s="18">
        <v>42</v>
      </c>
      <c r="K436" s="43">
        <v>3</v>
      </c>
    </row>
    <row r="437" spans="7:11">
      <c r="G437" s="6" t="s">
        <v>29</v>
      </c>
      <c r="H437" s="19" t="s">
        <v>41</v>
      </c>
      <c r="I437" s="18">
        <v>0</v>
      </c>
      <c r="J437" s="18">
        <v>2</v>
      </c>
      <c r="K437" s="43">
        <v>0</v>
      </c>
    </row>
    <row r="438" spans="7:11">
      <c r="G438" s="6" t="s">
        <v>29</v>
      </c>
      <c r="H438" s="19" t="s">
        <v>74</v>
      </c>
      <c r="I438" s="18">
        <v>3</v>
      </c>
      <c r="J438" s="18">
        <v>3</v>
      </c>
      <c r="K438" s="43">
        <v>1</v>
      </c>
    </row>
    <row r="439" spans="7:11">
      <c r="G439" s="6" t="s">
        <v>29</v>
      </c>
      <c r="H439" s="19" t="s">
        <v>42</v>
      </c>
      <c r="I439" s="18">
        <v>1</v>
      </c>
      <c r="J439" s="18">
        <v>0</v>
      </c>
      <c r="K439" s="43">
        <v>0</v>
      </c>
    </row>
    <row r="440" spans="7:11">
      <c r="G440" s="6" t="s">
        <v>29</v>
      </c>
      <c r="H440" s="19" t="s">
        <v>43</v>
      </c>
      <c r="I440" s="18">
        <v>9</v>
      </c>
      <c r="J440" s="18">
        <v>9</v>
      </c>
      <c r="K440" s="43">
        <v>1</v>
      </c>
    </row>
    <row r="441" spans="7:11">
      <c r="G441" s="6" t="s">
        <v>29</v>
      </c>
      <c r="H441" s="19" t="s">
        <v>75</v>
      </c>
      <c r="I441" s="18">
        <v>1</v>
      </c>
      <c r="J441" s="18">
        <v>0</v>
      </c>
      <c r="K441" s="43">
        <v>1</v>
      </c>
    </row>
    <row r="442" spans="7:11">
      <c r="G442" s="6" t="s">
        <v>29</v>
      </c>
      <c r="H442" s="20" t="s">
        <v>98</v>
      </c>
      <c r="I442" s="18">
        <v>1</v>
      </c>
      <c r="J442" s="18">
        <v>0</v>
      </c>
      <c r="K442" s="43">
        <v>0</v>
      </c>
    </row>
    <row r="443" spans="7:11">
      <c r="G443" s="6" t="s">
        <v>29</v>
      </c>
      <c r="H443" s="19" t="s">
        <v>77</v>
      </c>
      <c r="I443" s="18">
        <v>1</v>
      </c>
      <c r="J443" s="18">
        <v>0</v>
      </c>
      <c r="K443" s="43">
        <v>0</v>
      </c>
    </row>
    <row r="444" spans="7:11">
      <c r="G444" s="6" t="s">
        <v>29</v>
      </c>
      <c r="H444" s="19" t="s">
        <v>78</v>
      </c>
      <c r="I444" s="18">
        <v>2</v>
      </c>
      <c r="J444" s="18">
        <v>1</v>
      </c>
      <c r="K444" s="43">
        <v>0</v>
      </c>
    </row>
    <row r="445" spans="7:11">
      <c r="G445" s="6" t="s">
        <v>29</v>
      </c>
      <c r="H445" s="19" t="s">
        <v>99</v>
      </c>
      <c r="I445" s="18">
        <v>0</v>
      </c>
      <c r="J445" s="18">
        <v>1</v>
      </c>
      <c r="K445" s="43">
        <v>2</v>
      </c>
    </row>
    <row r="446" spans="7:11">
      <c r="G446" s="6" t="s">
        <v>29</v>
      </c>
      <c r="H446" s="19" t="s">
        <v>45</v>
      </c>
      <c r="I446" s="18">
        <v>1</v>
      </c>
      <c r="J446" s="18">
        <v>1</v>
      </c>
      <c r="K446" s="43">
        <v>0</v>
      </c>
    </row>
    <row r="447" spans="7:11">
      <c r="G447" s="6" t="s">
        <v>29</v>
      </c>
      <c r="H447" s="19" t="s">
        <v>46</v>
      </c>
      <c r="I447" s="18">
        <v>1</v>
      </c>
      <c r="J447" s="18">
        <v>0</v>
      </c>
      <c r="K447" s="43">
        <v>0</v>
      </c>
    </row>
    <row r="448" spans="7:11">
      <c r="G448" s="6" t="s">
        <v>29</v>
      </c>
      <c r="H448" s="19" t="s">
        <v>48</v>
      </c>
      <c r="I448" s="18">
        <v>0</v>
      </c>
      <c r="J448" s="18">
        <v>1</v>
      </c>
      <c r="K448" s="43">
        <v>0</v>
      </c>
    </row>
    <row r="449" spans="7:11">
      <c r="G449" s="6" t="s">
        <v>29</v>
      </c>
      <c r="H449" s="19" t="s">
        <v>49</v>
      </c>
      <c r="I449" s="18">
        <v>3</v>
      </c>
      <c r="J449" s="18">
        <v>5</v>
      </c>
      <c r="K449" s="43">
        <v>1</v>
      </c>
    </row>
    <row r="450" spans="7:11">
      <c r="G450" s="6" t="s">
        <v>29</v>
      </c>
      <c r="H450" s="19" t="s">
        <v>50</v>
      </c>
      <c r="I450" s="18">
        <v>2</v>
      </c>
      <c r="J450" s="18">
        <v>1</v>
      </c>
      <c r="K450" s="43">
        <v>0</v>
      </c>
    </row>
    <row r="451" spans="7:11">
      <c r="G451" s="6" t="s">
        <v>29</v>
      </c>
      <c r="H451" s="19" t="s">
        <v>51</v>
      </c>
      <c r="I451" s="18">
        <v>0</v>
      </c>
      <c r="J451" s="18">
        <v>1</v>
      </c>
      <c r="K451" s="43">
        <v>0</v>
      </c>
    </row>
    <row r="452" spans="7:11">
      <c r="G452" s="6" t="s">
        <v>29</v>
      </c>
      <c r="H452" s="19" t="s">
        <v>52</v>
      </c>
      <c r="I452" s="18">
        <v>24</v>
      </c>
      <c r="J452" s="18">
        <v>23</v>
      </c>
      <c r="K452" s="43">
        <v>6</v>
      </c>
    </row>
    <row r="453" spans="7:11">
      <c r="G453" s="6" t="s">
        <v>29</v>
      </c>
      <c r="H453" s="19" t="s">
        <v>109</v>
      </c>
      <c r="I453" s="18">
        <v>0</v>
      </c>
      <c r="J453" s="18">
        <v>0</v>
      </c>
      <c r="K453" s="43">
        <v>0</v>
      </c>
    </row>
    <row r="454" spans="7:11">
      <c r="G454" s="6" t="s">
        <v>29</v>
      </c>
      <c r="H454" s="19" t="s">
        <v>53</v>
      </c>
      <c r="I454" s="18">
        <v>9</v>
      </c>
      <c r="J454" s="18">
        <v>4</v>
      </c>
      <c r="K454" s="43">
        <v>0</v>
      </c>
    </row>
    <row r="455" spans="7:11">
      <c r="G455" s="6" t="s">
        <v>29</v>
      </c>
      <c r="H455" s="19" t="s">
        <v>100</v>
      </c>
      <c r="I455" s="18">
        <v>0</v>
      </c>
      <c r="J455" s="18">
        <v>0</v>
      </c>
      <c r="K455" s="43">
        <v>0</v>
      </c>
    </row>
    <row r="456" spans="7:11">
      <c r="G456" s="6" t="s">
        <v>29</v>
      </c>
      <c r="H456" s="19" t="s">
        <v>54</v>
      </c>
      <c r="I456" s="18">
        <v>5</v>
      </c>
      <c r="J456" s="18">
        <v>4</v>
      </c>
      <c r="K456" s="43">
        <v>0</v>
      </c>
    </row>
    <row r="457" spans="7:11">
      <c r="G457" s="6" t="s">
        <v>29</v>
      </c>
      <c r="H457" s="19" t="s">
        <v>55</v>
      </c>
      <c r="I457" s="18">
        <v>2</v>
      </c>
      <c r="J457" s="18">
        <v>1</v>
      </c>
      <c r="K457" s="43">
        <v>0</v>
      </c>
    </row>
    <row r="458" spans="7:11">
      <c r="G458" s="6" t="s">
        <v>29</v>
      </c>
      <c r="H458" s="19" t="s">
        <v>56</v>
      </c>
      <c r="I458" s="18">
        <v>0</v>
      </c>
      <c r="J458" s="18">
        <v>2</v>
      </c>
      <c r="K458" s="43">
        <v>0</v>
      </c>
    </row>
    <row r="459" spans="7:11">
      <c r="G459" s="6" t="s">
        <v>29</v>
      </c>
      <c r="H459" s="19" t="s">
        <v>57</v>
      </c>
      <c r="I459" s="18">
        <v>14</v>
      </c>
      <c r="J459" s="18">
        <v>13</v>
      </c>
      <c r="K459" s="43">
        <v>0</v>
      </c>
    </row>
    <row r="460" spans="7:11">
      <c r="G460" s="6" t="s">
        <v>29</v>
      </c>
      <c r="H460" s="19" t="s">
        <v>58</v>
      </c>
      <c r="I460" s="18">
        <v>2</v>
      </c>
      <c r="J460" s="18">
        <v>2</v>
      </c>
      <c r="K460" s="43">
        <v>0</v>
      </c>
    </row>
    <row r="461" spans="7:11">
      <c r="G461" s="6" t="s">
        <v>29</v>
      </c>
      <c r="H461" s="19" t="s">
        <v>80</v>
      </c>
      <c r="I461" s="18">
        <v>1</v>
      </c>
      <c r="J461" s="18">
        <v>1</v>
      </c>
      <c r="K461" s="43">
        <v>0</v>
      </c>
    </row>
    <row r="462" spans="7:11">
      <c r="G462" s="6" t="s">
        <v>29</v>
      </c>
      <c r="H462" s="19" t="s">
        <v>91</v>
      </c>
      <c r="I462" s="18">
        <v>0</v>
      </c>
      <c r="J462" s="18">
        <v>2</v>
      </c>
      <c r="K462" s="43">
        <v>0</v>
      </c>
    </row>
    <row r="463" spans="7:11">
      <c r="G463" s="6" t="s">
        <v>29</v>
      </c>
      <c r="H463" s="19" t="s">
        <v>59</v>
      </c>
      <c r="I463" s="18">
        <v>9</v>
      </c>
      <c r="J463" s="18">
        <v>10</v>
      </c>
      <c r="K463" s="43">
        <v>2</v>
      </c>
    </row>
    <row r="464" spans="7:11">
      <c r="G464" s="6" t="s">
        <v>29</v>
      </c>
      <c r="H464" s="19" t="s">
        <v>60</v>
      </c>
      <c r="I464" s="18">
        <v>4</v>
      </c>
      <c r="J464" s="18">
        <v>2</v>
      </c>
      <c r="K464" s="43">
        <v>0</v>
      </c>
    </row>
    <row r="465" spans="7:11">
      <c r="G465" s="6" t="s">
        <v>29</v>
      </c>
      <c r="H465" s="19" t="s">
        <v>81</v>
      </c>
      <c r="I465" s="18">
        <v>0</v>
      </c>
      <c r="J465" s="18">
        <v>2</v>
      </c>
      <c r="K465" s="43">
        <v>0</v>
      </c>
    </row>
    <row r="466" spans="7:11">
      <c r="G466" s="6" t="s">
        <v>29</v>
      </c>
      <c r="H466" s="19" t="s">
        <v>61</v>
      </c>
      <c r="I466" s="18">
        <v>2</v>
      </c>
      <c r="J466" s="18">
        <v>2</v>
      </c>
      <c r="K466" s="43">
        <v>0</v>
      </c>
    </row>
    <row r="467" spans="7:11">
      <c r="G467" s="6" t="s">
        <v>29</v>
      </c>
      <c r="H467" s="19" t="s">
        <v>62</v>
      </c>
      <c r="I467" s="18">
        <v>11</v>
      </c>
      <c r="J467" s="18">
        <v>7</v>
      </c>
      <c r="K467" s="43">
        <v>3</v>
      </c>
    </row>
    <row r="468" spans="7:11">
      <c r="G468" s="6" t="s">
        <v>29</v>
      </c>
      <c r="H468" s="19" t="s">
        <v>63</v>
      </c>
      <c r="I468" s="18">
        <v>3</v>
      </c>
      <c r="J468" s="18">
        <v>2</v>
      </c>
      <c r="K468" s="43">
        <v>1</v>
      </c>
    </row>
    <row r="469" spans="7:11">
      <c r="G469" s="6" t="s">
        <v>29</v>
      </c>
      <c r="H469" s="19" t="s">
        <v>95</v>
      </c>
      <c r="I469" s="18">
        <v>2</v>
      </c>
      <c r="J469" s="18">
        <v>0</v>
      </c>
      <c r="K469" s="43">
        <v>0</v>
      </c>
    </row>
    <row r="470" spans="7:11">
      <c r="G470" s="6" t="s">
        <v>29</v>
      </c>
      <c r="H470" s="19" t="s">
        <v>65</v>
      </c>
      <c r="I470" s="18">
        <v>0</v>
      </c>
      <c r="J470" s="18">
        <v>0</v>
      </c>
      <c r="K470" s="43">
        <v>2</v>
      </c>
    </row>
    <row r="471" spans="7:11">
      <c r="G471" s="6" t="s">
        <v>29</v>
      </c>
      <c r="H471" s="19" t="s">
        <v>82</v>
      </c>
      <c r="I471" s="18">
        <v>0</v>
      </c>
      <c r="J471" s="18">
        <v>1</v>
      </c>
      <c r="K471" s="43">
        <v>0</v>
      </c>
    </row>
    <row r="472" spans="7:11">
      <c r="G472" s="6" t="s">
        <v>29</v>
      </c>
      <c r="H472" s="19" t="s">
        <v>83</v>
      </c>
      <c r="I472" s="18">
        <v>4</v>
      </c>
      <c r="J472" s="18">
        <v>1</v>
      </c>
      <c r="K472" s="43">
        <v>0</v>
      </c>
    </row>
    <row r="473" spans="7:11">
      <c r="G473" s="6" t="s">
        <v>29</v>
      </c>
      <c r="H473" s="19" t="s">
        <v>66</v>
      </c>
      <c r="I473" s="18">
        <v>1</v>
      </c>
      <c r="J473" s="18">
        <v>0</v>
      </c>
      <c r="K473" s="43">
        <v>0</v>
      </c>
    </row>
    <row r="474" spans="7:11">
      <c r="G474" s="6" t="s">
        <v>29</v>
      </c>
      <c r="H474" s="19" t="s">
        <v>67</v>
      </c>
      <c r="I474" s="18">
        <v>1</v>
      </c>
      <c r="J474" s="18">
        <v>0</v>
      </c>
      <c r="K474" s="43">
        <v>0</v>
      </c>
    </row>
    <row r="475" spans="7:11">
      <c r="G475" s="6" t="s">
        <v>29</v>
      </c>
      <c r="H475" s="19" t="s">
        <v>84</v>
      </c>
      <c r="I475" s="18">
        <v>0</v>
      </c>
      <c r="J475" s="18">
        <v>2</v>
      </c>
      <c r="K475" s="43">
        <v>0</v>
      </c>
    </row>
    <row r="476" spans="7:11">
      <c r="G476" s="6" t="s">
        <v>29</v>
      </c>
      <c r="H476" s="19" t="s">
        <v>110</v>
      </c>
      <c r="I476" s="18">
        <v>0</v>
      </c>
      <c r="J476" s="18">
        <v>1</v>
      </c>
      <c r="K476" s="43">
        <v>0</v>
      </c>
    </row>
    <row r="477" spans="7:11">
      <c r="G477" s="6" t="s">
        <v>29</v>
      </c>
      <c r="H477" s="19" t="s">
        <v>68</v>
      </c>
      <c r="I477" s="18">
        <v>2</v>
      </c>
      <c r="J477" s="18">
        <v>4</v>
      </c>
      <c r="K477" s="43">
        <v>0</v>
      </c>
    </row>
    <row r="478" spans="7:11">
      <c r="G478" s="6" t="s">
        <v>29</v>
      </c>
      <c r="H478" s="19" t="s">
        <v>94</v>
      </c>
      <c r="I478" s="18">
        <v>1</v>
      </c>
      <c r="J478" s="18">
        <v>2</v>
      </c>
      <c r="K478" s="43">
        <v>0</v>
      </c>
    </row>
    <row r="479" spans="7:11">
      <c r="G479" s="6" t="s">
        <v>29</v>
      </c>
      <c r="H479" s="19" t="s">
        <v>69</v>
      </c>
      <c r="I479" s="18">
        <v>10</v>
      </c>
      <c r="J479" s="18">
        <v>24</v>
      </c>
      <c r="K479" s="43">
        <v>6</v>
      </c>
    </row>
    <row r="480" spans="7:11">
      <c r="G480" s="6" t="s">
        <v>29</v>
      </c>
      <c r="H480" s="19" t="s">
        <v>85</v>
      </c>
      <c r="I480" s="18">
        <v>10</v>
      </c>
      <c r="J480" s="18">
        <v>3</v>
      </c>
      <c r="K480" s="43">
        <v>0</v>
      </c>
    </row>
    <row r="481" spans="7:11">
      <c r="G481" s="6" t="s">
        <v>29</v>
      </c>
      <c r="H481" s="19" t="s">
        <v>111</v>
      </c>
      <c r="I481" s="18">
        <v>1</v>
      </c>
      <c r="J481" s="18">
        <v>0</v>
      </c>
      <c r="K481" s="43">
        <v>0</v>
      </c>
    </row>
    <row r="482" spans="7:11">
      <c r="G482" s="6" t="s">
        <v>29</v>
      </c>
      <c r="H482" s="19" t="s">
        <v>70</v>
      </c>
      <c r="I482" s="18">
        <v>5</v>
      </c>
      <c r="J482" s="18">
        <v>3</v>
      </c>
      <c r="K482" s="43">
        <v>0</v>
      </c>
    </row>
    <row r="483" spans="7:11">
      <c r="G483" s="6" t="s">
        <v>29</v>
      </c>
      <c r="H483" s="19" t="s">
        <v>87</v>
      </c>
      <c r="I483" s="18">
        <v>2</v>
      </c>
      <c r="J483" s="18">
        <v>0</v>
      </c>
      <c r="K483" s="43">
        <v>0</v>
      </c>
    </row>
    <row r="484" spans="7:11">
      <c r="G484" s="6" t="s">
        <v>29</v>
      </c>
      <c r="H484" s="19" t="s">
        <v>102</v>
      </c>
      <c r="I484" s="18">
        <v>0</v>
      </c>
      <c r="J484" s="18">
        <v>1</v>
      </c>
      <c r="K484" s="43">
        <v>0</v>
      </c>
    </row>
    <row r="485" spans="7:11">
      <c r="G485" s="6" t="s">
        <v>29</v>
      </c>
      <c r="H485" s="19" t="s">
        <v>88</v>
      </c>
      <c r="I485" s="18">
        <v>1</v>
      </c>
      <c r="J485" s="18">
        <v>1</v>
      </c>
      <c r="K485" s="43">
        <v>0</v>
      </c>
    </row>
    <row r="486" spans="7:11">
      <c r="G486" s="6" t="s">
        <v>29</v>
      </c>
      <c r="H486" s="19" t="s">
        <v>103</v>
      </c>
      <c r="I486" s="18">
        <v>0</v>
      </c>
      <c r="J486" s="18">
        <v>2</v>
      </c>
      <c r="K486" s="43">
        <v>0</v>
      </c>
    </row>
    <row r="487" spans="7:11">
      <c r="G487" s="6" t="s">
        <v>29</v>
      </c>
      <c r="H487" s="19" t="s">
        <v>71</v>
      </c>
      <c r="I487" s="18">
        <v>1</v>
      </c>
      <c r="J487" s="18">
        <v>0</v>
      </c>
      <c r="K487" s="43">
        <v>0</v>
      </c>
    </row>
    <row r="488" spans="7:11">
      <c r="G488" s="6" t="s">
        <v>29</v>
      </c>
      <c r="H488" s="19" t="s">
        <v>72</v>
      </c>
      <c r="I488" s="18">
        <v>1</v>
      </c>
      <c r="J488" s="18">
        <v>2</v>
      </c>
      <c r="K488" s="43">
        <v>0</v>
      </c>
    </row>
    <row r="489" spans="7:11">
      <c r="G489" s="6" t="s">
        <v>29</v>
      </c>
      <c r="H489" s="19" t="s">
        <v>73</v>
      </c>
      <c r="I489" s="18">
        <v>0</v>
      </c>
      <c r="J489" s="18">
        <v>2</v>
      </c>
      <c r="K489" s="43">
        <v>0</v>
      </c>
    </row>
    <row r="490" spans="7:11">
      <c r="G490" s="6" t="s">
        <v>29</v>
      </c>
      <c r="H490" s="17" t="s">
        <v>36</v>
      </c>
      <c r="I490" s="12">
        <v>173</v>
      </c>
      <c r="J490" s="12">
        <v>193</v>
      </c>
      <c r="K490" s="42">
        <v>29</v>
      </c>
    </row>
    <row r="491" spans="7:11">
      <c r="G491" s="6" t="s">
        <v>30</v>
      </c>
      <c r="H491" s="19" t="s">
        <v>40</v>
      </c>
      <c r="I491" s="18">
        <v>0</v>
      </c>
      <c r="J491" s="18">
        <v>1</v>
      </c>
      <c r="K491" s="43">
        <v>0</v>
      </c>
    </row>
    <row r="492" spans="7:11">
      <c r="G492" s="6" t="s">
        <v>30</v>
      </c>
      <c r="H492" s="19" t="s">
        <v>41</v>
      </c>
      <c r="I492" s="18">
        <v>0</v>
      </c>
      <c r="J492" s="18">
        <v>0</v>
      </c>
      <c r="K492" s="43">
        <v>1</v>
      </c>
    </row>
    <row r="493" spans="7:11">
      <c r="G493" s="6" t="s">
        <v>30</v>
      </c>
      <c r="H493" s="19" t="s">
        <v>78</v>
      </c>
      <c r="I493" s="18">
        <v>1</v>
      </c>
      <c r="J493" s="18">
        <v>0</v>
      </c>
      <c r="K493" s="43">
        <v>0</v>
      </c>
    </row>
    <row r="494" spans="7:11">
      <c r="G494" s="6" t="s">
        <v>30</v>
      </c>
      <c r="H494" s="19" t="s">
        <v>52</v>
      </c>
      <c r="I494" s="18">
        <v>0</v>
      </c>
      <c r="J494" s="18">
        <v>0</v>
      </c>
      <c r="K494" s="43">
        <v>1</v>
      </c>
    </row>
    <row r="495" spans="7:11">
      <c r="G495" s="6" t="s">
        <v>30</v>
      </c>
      <c r="H495" s="19" t="s">
        <v>53</v>
      </c>
      <c r="I495" s="18">
        <v>0</v>
      </c>
      <c r="J495" s="18">
        <v>1</v>
      </c>
      <c r="K495" s="43">
        <v>1</v>
      </c>
    </row>
    <row r="496" spans="7:11">
      <c r="G496" s="6" t="s">
        <v>30</v>
      </c>
      <c r="H496" s="19" t="s">
        <v>58</v>
      </c>
      <c r="I496" s="18">
        <v>0</v>
      </c>
      <c r="J496" s="18">
        <v>0</v>
      </c>
      <c r="K496" s="43">
        <v>1</v>
      </c>
    </row>
    <row r="497" spans="7:11">
      <c r="G497" s="6" t="s">
        <v>30</v>
      </c>
      <c r="H497" s="19" t="s">
        <v>59</v>
      </c>
      <c r="I497" s="18">
        <v>0</v>
      </c>
      <c r="J497" s="18">
        <v>0</v>
      </c>
      <c r="K497" s="43">
        <v>3</v>
      </c>
    </row>
    <row r="498" spans="7:11">
      <c r="G498" s="6" t="s">
        <v>30</v>
      </c>
      <c r="H498" s="19" t="s">
        <v>69</v>
      </c>
      <c r="I498" s="18">
        <v>0</v>
      </c>
      <c r="J498" s="18">
        <v>0</v>
      </c>
      <c r="K498" s="43">
        <v>1</v>
      </c>
    </row>
    <row r="499" spans="7:11">
      <c r="G499" s="6" t="s">
        <v>30</v>
      </c>
      <c r="H499" s="17" t="s">
        <v>36</v>
      </c>
      <c r="I499" s="12">
        <v>1</v>
      </c>
      <c r="J499" s="12">
        <v>2</v>
      </c>
      <c r="K499" s="42">
        <v>8</v>
      </c>
    </row>
    <row r="500" spans="7:11">
      <c r="G500" s="48"/>
      <c r="H500" s="49" t="s">
        <v>112</v>
      </c>
      <c r="I500" s="50">
        <f>SUMIF($B$5:$B$501,"TOTAL",I3:I499)</f>
        <v>0</v>
      </c>
      <c r="J500" s="50">
        <f>SUMIF($B$5:$B$501,"TOTAL",J3:J499)</f>
        <v>0</v>
      </c>
      <c r="K500" s="51">
        <f>SUMIF($B$5:$B$501,"TOTAL",K3:K499)</f>
        <v>0</v>
      </c>
    </row>
    <row r="503" spans="7:11">
      <c r="G503" s="52" t="s">
        <v>176</v>
      </c>
    </row>
  </sheetData>
  <conditionalFormatting sqref="I2:K500">
    <cfRule type="cellIs" dxfId="41" priority="5" operator="equal">
      <formula>0</formula>
    </cfRule>
    <cfRule type="cellIs" dxfId="40" priority="6" operator="greaterThan">
      <formula>0</formula>
    </cfRule>
  </conditionalFormatting>
  <conditionalFormatting sqref="I479:K499">
    <cfRule type="cellIs" dxfId="39" priority="3" operator="equal">
      <formula>0</formula>
    </cfRule>
    <cfRule type="cellIs" dxfId="38" priority="4" operator="greaterThan">
      <formula>0</formula>
    </cfRule>
  </conditionalFormatting>
  <conditionalFormatting sqref="B29:E50">
    <cfRule type="cellIs" dxfId="37" priority="1" operator="equal">
      <formula>0</formula>
    </cfRule>
    <cfRule type="cellIs" dxfId="36" priority="2" operator="greaterThan">
      <formula>0</formula>
    </cfRule>
  </conditionalFormatting>
  <pageMargins left="0.511811024" right="0.511811024" top="0.78740157499999996" bottom="0.78740157499999996" header="0.31496062000000002" footer="0.31496062000000002"/>
  <tableParts count="3">
    <tablePart r:id="rId1"/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12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 T a b e l a 1 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 T a b e l a 1 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 C o l u m n s \ P a � s < / K e y > < / D i a g r a m O b j e c t K e y > < D i a g r a m O b j e c t K e y > < K e y > C o l u m n s \ N .   A l u n o s 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 C o l u m n s \ P a � s 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 C o l u m n s \ N .   A l u n o s 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C l i e n t W i n d o w X M L " > < C u s t o m C o n t e n t > < ! [ C D A T A [ T a b e l a 1 ] ] > < / C u s t o m C o n t e n t > < / G e m i n i > 
</file>

<file path=customXml/item14.xml>��< ? x m l   v e r s i o n = " 1 . 0 "   e n c o d i n g = " U T F - 1 6 " ? > < G e m i n i   x m l n s = " h t t p : / / g e m i n i / p i v o t c u s t o m i z a t i o n / P o w e r P i v o t V e r s i o n " > < C u s t o m C o n t e n t > < ! [ C D A T A [ 1 1 . 0 . 9 1 6 6 . 2 8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6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o u r   1 "   I d = " { 8 A 3 2 5 B 8 2 - 7 6 C 4 - 4 A 6 1 - B 1 2 2 - F F 8 1 9 E 1 2 2 B 9 B } "   T o u r I d = " e c a a d a f 1 - 0 2 e 4 - 4 d 1 4 - 9 3 0 e - 4 8 1 b 7 9 b 3 5 f 5 4 "   X m l V e r = " 5 "   M i n X m l V e r = " 3 " > < D e s c r i p t i o n > A d i c i o n e   a q u i   u m a   d e s c r i � � o   p a r a   o   t o u r < / D e s c r i p t i o n > < I m a g e > i V B O R w 0 K G g o A A A A N S U h E U g A A A N Q A A A B 1 C A Y A A A A 2 n s 9 T A A A A A X N S R 0 I A r s 4 c 6 Q A A A A R n Q U 1 B A A C x j w v 8 Y Q U A A A A J c E h Z c w A A B C E A A A Q h A V l M W R s A A F L N S U R B V H h e 7 b 0 H Y F z X d S b 8 T R 9 g 0 H t v L G D v E i m q y 5 Z s W b b l k j j N j p 0 4 Z T f Z 2 M k 6 y S Y b O / E m + 8 f 5 3 e K N s 5 v E j p 0 e 2 + v E k i N Z s q 1 C S R T F I r F X A A R A 9 F 4 H w P S Z P d 9 5 7 2 F m 0 E h K p A h Q / M D L V 2 f m v X v v d 0 + 5 5 9 5 r + 8 G B 1 x J I w Y 7 G V c j P 9 p l H y w c 2 J O B 2 u x E O h 3 H 2 U j f 6 h s f M K 2 8 e N j b U o L Y 0 F 8 F g A H a 7 H d F Y H C e 6 n B j 0 8 / m A t z W G Y J O d 9 m E b J g J 2 + E M 2 B C L y 5 J L D P F 9 X E E N D U Q x d Y w 6 0 j z j g s C W Q k 5 H A w K R d v 3 9 n T Q S Z 7 g Q y X G l F c k V o G n C h c 8 y u v 8 W n 4 e 8 t j e Q 9 N t k p y Y 7 D E x 9 D Z W k e v C 7 I s 7 t Q 6 J 1 B 3 0 Q Q T R 1 9 x o 2 3 c F k Y J X k L S 6 K u v A Q P 3 7 E Z V U U + T P k n 9 V w s F g M S c f i n Q y j I i K A o W 4 6 F 9 A m p 0 R W 5 c Q z 4 7 d h Y E U W O N 4 F 7 V 4 c 1 k U T P N 7 n R O 2 H D q u K o k s 0 i E 3 G 0 0 4 X 9 F 9 3 4 8 X k P x m a u r m g a S y P Y W h m F 2 8 E j 4 z k 0 R W M Y H / X D Y Z / L s A T i 8 Q Q 6 O o Y R j U Q x M Q M 0 l H k w P t A O e z y I w o w A I n D D m 1 G A B 3 c 1 a h 7 c w u U h p c a M T k 0 r A X O f + f o k r 8 c r R N q K t V U F C M x M I x K J w O F 0 S k W M a 2 K F z c x w Y k d N D F v K w / I Z Y G T a j h d a 3 C p l x m R / J g T s b 3 W K F E j I f R H c v z a E d a U x 5 H i W l k K v d o i Y u E p 4 5 T d 9 E H E p z z X L H 4 c d u f l Z K k 0 t k h E T Q j J K q J q a Q t j l n k A E O D / g l e t x l V i 8 z 4 U w c t x h X B q x Y 2 1 1 o e T F F m R l Z M i n 0 / P p V k o m + w L n Z s G s D 0 t B L E s s 9 N z X M J V V r s b 9 2 1 d J 6 x 0 U F S + o l a x / A v j R O T c i 0 u o T 7 V L R h q d s O N D q Q s + 4 A 4 c u u X C 0 w y m V O Y G 7 V o W 1 c k Y k + 7 Z X R d E 3 6 U B h Z h z R u E 0 + I 9 k u 9 1 w O 0 2 E + z J X D 5 4 l j S 4 N H n t 8 G E T 6 L g m T J E Z J p A a e g X 6 R l V 2 S V v i 8 x E w h i K h h H k W c S 4 V A I k X A Q d 2 9 t w O 6 N D f P y 6 1 Y y k u 2 p V 4 6 m Z e u O x g b k Z Y l q E 4 r i w P k h f P P 5 V n z s g V V 4 e F u 5 X n / i i S d U 3 S k r K 8 W 5 c + d w 8 e J F f O x j v 4 B v f O N v k e H N g M f r g V N a 8 b q 6 e v h 8 m X j 5 5 Z f x B 5 / + N H y Z b 8 w u S 7 W h z l 3 q Q d / I 9 b O h q m q 3 Y 3 3 x j L 6 n J Y l Y + 8 z G 3 T w G e i b s q B T 1 b j J g w 8 F 2 J 5 w i 7 + v F R s p 0 i 2 A Q w h z r M q T M r t o I s k U i k U j l u Q Y Z S R Z K s W c v C A E W w X 1 r w n A 7 5 9 T 6 J c C 2 r 3 X Y i d W i T i 7 1 v Q u B D Y a F L C H Q 6 q w J l J a W Y k S e u W 3 U i d v l H f j e N r s D Y b E h 8 w o K s e / o B Q T D I t p u Y R a L K u r D k y G 8 Q 0 h 0 z / o y 2 Q + Y Z 4 H m 5 i b 0 9 f W i q 6 s b h Y V F e O C B B / D 3 f / 9 3 u N T e j v y C f G z Y s B E X L l x A S U k x x s c n U F 1 d j R 8 + / U P z 0 8 s b v p I t K M 8 v R m P h l B L X I p O R D C J Z Z C J I J h 5 n e + N 4 o D G M T W I z 1 R f G U C r 2 V K a p 0 q 2 R y l 0 g k m l f s 1 t U K i c u j a q R A 5 8 7 g S G p r H R S L I a L Q w 4 c a b 9 y 1 Y 8 k z Z f f C o p t d j V E J G b f T f 5 N h X L Q N F m l 5 d d y 9 g h 2 V Y f V + U L S s W F r H c s U i R X E P V t X 4 a 5 N d e Y 3 3 A I h E u p Y W s 7 v a K x X C T U T j u J I y 6 i e y 8 l 0 Y E d 9 o e 7 f K K R L q N 5 r L q E y i r Z j T b 4 f x d m G w y G V P F S f + P u p s K 4 t h r N 9 L m w s N 1 p v O h l q C 6 L o H n d i b U k U l X k x t X F G x c Y 6 2 e N E J J a U D q m g 1 + + 0 X L 9 v r W G f X S n O 9 j p F e h r E f b 0 g e c p z o y i y 9 a C 8 v A y d / X a 0 T r p w v z Q c d r k 2 J K Z a Q W Y M M T i Q l 5 O D H x 4 6 f d k 8 e S v A 9 t T B O Y R a K 4 R K c Z s z j 1 K 0 g R s G m z z I L K E 6 r h 2 h b H Y n X N m b U Z 8 1 g I o i G u W W R E p g 0 G / D G a m c d C n n Z 8 R Q k W e c j 0 a j q t b O R S h q g 0 c k w 3 T I T g V R W n o b m v p d C I k Q Y h 6 S S N 1 j D j y 4 P k R 1 W + w p 4 J U 2 t 0 q U h c D v y s 2 I Y 5 v Y Y F e C A / J d 0 / K b 1 x L b q 6 P I t P m R p W Y A V V s P G k u j 8 s x 2 u O H H 6 o p M y Q s X H J J e O N 7 8 l l c B L + u b v V o y s c K v F G Q V 1 s G R t R n b y s Z M M s X T p F O h L 4 7 7 R T p s L I / O k o k g m d x D / y j p n 9 V u s U A C v N L u R t e 4 H Q e l c p / q M c h E 8 K P j M 3 b c s z q M f U 1 u l X o 8 x 2 P a P P O 8 2 o I 7 6 s N Y L 5 X 3 S r C / d W E y e R w J 2 K W U c 7 0 J V O f H 8 Z C Q u V Q a i C t F 9 5 h d b e E O a c T c t h A e X E d H h Q 0 d o 3 a E k S 2 N S w x + / x S i k R D u 3 F C N N Z V F 5 i f f m t B y T E 2 p S I y 2 I d H 2 L B L h K f P M f P T 1 3 p h O v 7 n P f b X J V 9 g o F T A X d 9 S M i 7 1 j U 3 u J l c N y G f P Y q u Q W w S i Z C N + F D 8 D T + + c I 9 j 2 r D Q 5 J 9 I L Y S C 9 d d G N L R Q T r h A S s x E R D Y R R 3 r Y p g V 2 0 Y e 4 Q g d G 3 T 3 j r Z 7 R K 7 y q P u 6 s q 8 + I J e u R m R X J 7 L m F D s J L 4 4 6 E B g E Y 9 g Q t 4 2 V + y 5 d c V T K H I O 4 g d P / R h r C k R f u 0 K M z t g w M T m N m p p y 1 R A m J i a x Q V T Z k q y Y k u q 5 J i 9 i C b u c 9 2 N 0 d A x V h d n Y 0 V A 6 L 7 / f M u n p g 8 f T i n K 7 q n y Z w E S 3 0 M 2 B 2 P c / A n v d A 7 D d 9 d / 1 + h P / 8 Q R O n j y J + + + / D 1 / 4 / B f w 2 T / + H 2 h p b k E g M C N X b X L t B D 7 w g Q / I c V B a L v Z 1 2 P C + 9 7 9 P P / t G M F f l 6 x 8 Z N 6 9 c P b L L t 2 F 6 K o Z 7 G q a F K O n 9 M 9 x S t T n f Z 8 N t d W L g B w L w e E V 6 C c F s J k s C o 6 e l s i d w c v w 2 V d s s F G f F t R + q M j e G A b 8 D Y Z F O T r u Q M 2 G D W y T F P W u S 0 p u R F E c u u Z D h j o u 9 u r C i Q C 8 g + 6 7 o w F g I z 4 m k i 8 V Z j J d H d X 5 M i c 4 G 4 L U O l x B l / m / y m p k N a e D 5 t f L Z W v k O v l d s Z g Q J T 6 F 8 h w P s Q a g p l H c Y a U d e X r 4 0 J A 5 2 f c H p c u F w c 7 / 5 D W 8 d L F y S F j I K 4 H j 0 n 4 C K 3 e Y J e v m a k Z 2 d h f b 2 S 9 i x Y w e O H D 6 M y s o K F B e X 4 L X X X s X W r V v x 4 o s v K Z l 4 L z 2 C y w m Z J d s w O R n D 3 S a Z 0 j 1 5 R m 3 K k h Z 9 V 6 2 h + p F M h E Z G m D g y u g t H R 9 P J R F D 6 M H S o a 9 w g E 6 s 6 + 5 0 o f W h f j Q c M 1 0 a P q F G 0 j X I k L U Y m I i i f a R t y 6 G f n o l t + 4 0 r J R F C S P X P B o w 6 S h c h E z C W T y / R r 8 H x T v x M n u l z q w T w z W i r v Z 1 O n S 3 1 x D M c 6 n f B H s 4 R Q u V I 3 f M j J z d W G 9 L 6 t D c Y X v I V g e / r Q H A m 1 x p R Q b L m 7 X t F z 9 p J N S H j z d P 9 G I U 1 C d b 4 + C e U T M v n 9 U d x R F 4 D X G R O S s M V m / F t 6 T R o c H M H h I 6 / i t l 3 b U V q a D L k h M e b 2 7 w Q D I X g z 0 s + V 5 c Q l x Z C X G c e 5 P q d I P L s Q x 3 B p 0 3 N H 5 w G l W a f p Q l 8 K m y u i s 3 1 X q e B n L w z M d 4 x c b 2 S L L c Z W g X G K 7 G + 7 W 2 z A Y 5 0 u D I t k L s q Q f J 1 p x q Z N m z A 0 N I S M D C 9 6 B 4 b Q L w 3 J W w W L N 4 9 S 0 W w 1 d 2 m 6 0 W S 6 F i C Z p k T N 2 1 V t k I m S K Z V M q d u i o n x k F V T j m W f 3 4 c y Z C 2 h t 7 d D 7 D 4 j h n 4 q E E D I 3 x 4 v J U T + G B i f F 1 j Q i D B j H R 8 8 g 4 + r o o d t a a X i + G J 9 H Q q 6 W V p 0 S 4 0 p A L + N C 9 l X z 4 J t D J k p d C 6 Q F H R K d 3 Y Y N V l M Q U 6 m 3 U e x G h 1 w s y H F j / f p G R C I h b Y j O n T 2 P D Y 2 r R Z J l 6 f 1 v B S z p l F i u m P v M l 0 u e 3 F W Y n o 6 j P D u E b I + h y h H W N i J S z 3 J G E F T D 7 r t j I x 5 5 1 z v l C 2 w 4 d f q 0 G N w T 8 y q 2 0 y X S Z 2 I a D u G G S w w H m 9 t Q D 2 l r p I I q 5 O 2 1 S f u J f U u p G B 8 a h 3 9 s E v Z o G C 6 x u Y b 6 k 9 K X P 0 l n x 1 z Q r r n e 4 H M z h I r g z 4 2 N z 8 A / P o 3 8 4 h y E p w N o G n C I t A / h t J C e N y Q k g 5 i P 9 I J O T I y j c d 1 a z d O x M T 8 2 V B W l l c n N m k R C z T 1 l I B K M 4 + x T v f i n j x 9 B x 2 s j 5 t n 5 m J k J Y G T Y u N 7 f 9 2 Y Z o X O f e f H k y a 0 V G 8 S H w o w g G k s Y X 5 f Q I N d Z M k W k E r t d s 8 e E T 6 M c E s j P z 8 W m j Y 1 4 z 7 s f h i e r Q L 8 x F X S Z u z I z 4 c v N R l 6 h 0 Q q z 4 9 b 4 f B K 0 d Y 5 0 J E l B M l g / F 5 H 8 y 8 l 2 w y V G f E j s k p G x o E j I b M R M j y I R F h u K p G K k O i X b + I w t z V 1 / v R C S R 2 A H N V 3 t d w q x 8 v I y k Z X n Q 8 g / j Y L C T H 0 H q q 9 5 7 j D K c 6 K o L Y y q S s 6 8 b B s K q / 1 J z 2 h R U Q G K 5 H P 5 2 T n y r e n l c 7 O l R Y N j J / s D 2 P i u C u S W e 9 B 9 e s I 4 K f j O t 7 + N z / z B p 7 H v + X 0 4 d P A g / v b r X 1 M H x G 9 / 6 l O Y n p n G X 3 7 1 q + o F v O 5 Y 6 L k X S M F o r k q g T P u U F j S T g y J F E J i Z 0 Y p s V W 4 i l V g W n E 6 H 2 g 6 p X r r F w M 5 b p l T M D Y S t y x x U r x / h y s y A 3 Z s J b x b j I F 3 I E R U y I X o D o 9 p T w c 5 f O j j O 9 z t x v H u + x L o e Y A R H 3 4 R d f 9 N h i + P d g / 9 V 0 3 u D f y q q X / K d W k e 9 2 p B Q 3 W F + k l T + 3 h Z 4 p K F i 4 8 W G a X x i E m s q c u e V z 8 2 W F r W h f P k e X D o y g r 2 / u A o l D U k d O C c n V 1 u e m t o a d H f 3 a A Y + + + w z K u a Z k Z O T f p w 8 c c K 8 + 8 b B 4 f T A l r X V a C F d w 8 B 0 t 5 K F t h D B b Y Z U 5 r n 8 E c v K 3 E u C 9 7 J i X A k s z 1 g q 6 E b e U C b P k R X H l s o o V l f n L O h o U J V S x B c H L y 6 F y P y P X l c w u u N I R 9 L x 4 k o E l F g W N o R a E O 3 v 0 b y 8 / 0 + O Y C a U Q F l Z C T o 7 u + S d E r h 4 s Q 2 h Q A A T Y y M o y S 8 X c s 7 P 4 5 s F t h 8 d P p F W p b a u q U N e V q b u x 6 I J x C I J u D O W L u A 3 A 6 l e v g u d f e g f X d r L 5 8 j d i m A w g t V F I V T n R d D b 0 4 u i 4 i I l v g F K K 3 N X M C P S K l P U N 7 q V q e J Y I J n m V n D e k 4 p c b x w T Q b u 2 0 G 9 f l / z s Y h g Z H h Y 1 s V g H E 8 7 h 8 7 J E r a c D j Q 1 l O H 7 y E n a P / 4 1 5 F n i y 5 M u 6 3 d n z D G r j I 5 h 8 + 6 P Y 9 Q e H l E T f + Y U S r B M b a l K 0 F 8 b + d X X 1 Y N O m D W h t 6 0 R v p F J a h W 7 9 7 M 0 G q S m m r J p N S T i c t m V B p v m Y + 8 z p y Z 2 / E S E x A H Z U + J V M l E x l 5 W U 4 c / q s X D e Q S i Z K H 5 K J g / o Y 7 q M S S Y h L L C Q t S L i G w q S Y I J k 4 d O O B x s u T i c j L z 4 c n x X u 2 3 D F h r 8 Z r f / l h y d M p H P H 9 j G S x H f H c O g 3 L 4 h C T o 5 U P 4 q S v H u d O n c E P f m s 9 P L Y w J m J e y d c o e o R I 9 K Z + 9 9 i k N o Z t r a 2 I x R I Y n s y X b 1 6 4 / F Z y m m 9 D p S I W g G 2 m 1 T w w w M o 3 O m J E o d 8 w z H 3 m l O T w 5 C I Q t K G + I I Q M h z H I L 6 h R H M C 2 7 V t x 7 O g J J Z g F d t h S b S X Y W e l z x 5 R E L p G G S 6 F t x N D t G H 1 A q U Q y W a F K S 0 J + m 9 / f M u B c E d K J 8 L n j K B 1 7 C Z U / e h c m c n f i x a o v I L r t V 0 W 9 T c D J W E F 5 7 0 h J A U 7 / L R A N T u P w 5 + 7 H 7 R u q J V + d C I b C S q T b 1 5 b g y 9 9 6 W S M o 7 l y T w N S M N E g 2 7 7 z y W + n J 8 Z F f / s + f l d 1 Z l B X k w S v G p C 0 8 D P v M B b j a / p v o P T N I Z O / U 6 1 / / 2 t d 0 z N N n P v 1 p d H d 1 4 f i x Y 3 j y i S c w N j a O M 2 f O 4 N i x o / i H f / g H P P j g g + p C v V b g N 9 G Z Q A I M T 0 5 h K m D 0 + c x F w t u I P G 8 Y 6 0 r C s 8 6 H V A O / r L w U T R e a U F R k B H F a E o h G v x H d r Y d L g p 4 2 D h Y k N o t N R O m 0 F N g I s W 8 q 2 y t v I X n C f C k U e 4 r W H A N m l z v 8 I T v C a 3 4 a k Y t P I L H 1 V z E T E Q m V o J P E c K 2 P B e w o L c j F 1 o e z 1 V 5 q a 2 1 H p i 9 T p b 5 X 7 G 1 G U E w P d e G + n a u R k 5 2 N 3 N w c 2 K M T C N j y R J W f N n / l 5 s D i p R n 3 I 5 6 z E 7 G y j 8 p d S a e E 5 Y R g i N H E x A R G R F p 1 d X a a I U Y J H D 9 + 3 A g / e u F F 4 w N v I l x 5 W + S F w t h W G V I p R N U t 1 f 1 s S a a G V Q 0 Y G h q W B i G p x 7 M D k 0 G q V w I O F S f o q W M r f T m Q 2 N 3 j b v S M 2 z E l N o W F N c U x I W Q k r f N 0 u S K S W Y W a T 7 4 K v 6 i 3 d N m 3 D T s 0 1 p D 2 J E f 1 T k u D l J G R g d 1 7 b s M 9 9 9 4 l p M n F 4 O A Q z p 4 5 h + 7 u X k x N G Q H W L c 3 N Y l d N o a L I L W p 1 A u v L b q 5 O X 9 u P j 5 x K K 8 2 t q 2 u R S 6 d E I g r 7 y H N y J o 5 E 1 j p p + e u N G 2 4 Q b K K 6 z T o l u v o x M J p 0 5 R P Z Z e s w J h X 2 r p p R l U h 0 i V t x e E S q m m e B 5 y i t S s W + o i d r U 1 0 2 B c h l 8 X K r W 0 O J N p R H U T X H R b 4 Q 2 N c 1 E v C g y J f Q + D y 2 6 g Q f i S N 4 G e H X P H j l I 3 O X G 5 g H n O m J o V a p e P a Z f d i x c 5 t O A u N y u j S I e s v W z e j o 6 E R x U b G e H 5 i 0 w R W f R L f / T X Z d X i c s L q F s T s S L 3 i H p 4 R t O p i u B f 8 q F 2 2 s C Y j i H E B U V y y u t J a f 8 m p l e X K W g 6 r V K p F W W z w f / S F 8 a m Y 5 3 p / c D p Y K S q U I q 0 Z W Q i Z i Z n k F Z D u 0 N Q 0 W y E J J W n U P m 6 w r j e P s V O j S W I x i B z q h 6 C 0 / N P E 0 f K l a t r t c h H a F g W A c o j v l 2 o 3 M 4 h s L C A v T 1 9 6 O z o w t 9 g + P I 9 i U b v p W O p Z 0 S y x V z n t l T u B n x W F Q d C h m i t 1 N C G S p f Q n R 5 3 + w 4 p s n x + a 5 2 O h + o x m 5 d X 4 X + g Q H z L L C x f H G y 3 F Y b x i a R T l c K y 8 H R L a p x K r w p w z J o Y 6 1 E 0 A T d W S O E Y d C s i c + N f x H 3 9 L 4 d B Q W F C A Y Z 1 1 e s 5 b G n L o S W 0 W w c H S j R W M T C o g J k 5 x X I l 9 h Q m W 2 E L 6 3 0 t G g p R u N R v N C x D 5 8 / 9 G e 4 N N 5 u n r W 8 f I u H I t 0 I B A J x 3 L d 6 R m 0 m g s 9 I E n E Y A Q u S N g x V x Z y 8 P L 2 H Y 5 w I S j M L H J X K C R + f f P o F f O e 5 L r z Y v P h Y o 6 t 1 t t A 4 5 / N U 1 d S Y Z 5 L g s 9 D R w o G E V / e t y w P M 8 k P t x u S c t K X Y i P 3 m 4 U + K P g u x o 7 K x a d N 6 t L S 0 o k U I F J H 8 / P F P / S N G T v X D X d i I 8 x M V 8 N k m s f 9 i B r I y V q 7 K m w r b j 1 8 9 n W x a B F t X 1 a g N 1 T F 5 C Z V Z V f j I E z + H 7 a X b 8 b t 7 f k + v / / V f / R 8 0 N K x C d U 0 1 H v v e Y 5 K B U h k 8 X v W W 0 b O 3 Z e t W v e 9 a I 8 2 G 6 h 6 Y t a G c u Z s Q F x t l T 8 2 U V n Q S h v Y N x y U R C 9 l O B O e Z c 3 u S H b Q v N j l g D 4 0 g 4 C r V + e d i s Q j e t d W j b u F U j E l j k l 9 4 b S a s Y W Q E o 8 / Z q q 0 X i X e 2 b 3 E 1 c 6 W A k S K c z H M u X j 1 x E W O e j f D 2 H 8 Y T n 2 z G F 0 7 9 l M 5 j W G j r w X Q i D 8 O T E e 0 7 L M w 1 u j h W K r T r J D V Z 8 D l 9 G A 4 M 4 R / e / Y + 4 v T w 5 w J D q U S Q a w d q 1 j f B K h b z v v v v F s D + P q S k / T p w 4 b t 5 1 f W E 9 q 8 P l E 5 U i h t 2 1 x k S U J M / x E 2 f h c R j q 2 m J k I u y m S 5 2 g 0 + C u t T H s W p e n 4 5 h c b i / 8 Q 5 1 o H Z k v w K + G T J z V i C 2 3 l Z 5 v 8 m h r f v i S W 6 d d t s Z W 3 S c V 8 E a M b b o e Y F g U B 1 K m g l 7 B 6 o a 1 u h + p 2 I 1 H / u 3 D K r H u q I + g K 1 C O W I L T n o l 0 k 1 K N R B c O L 1 0 x 6 Z n X 0 i X U F k o o U X + I 4 Z k h + C N + V G f X i N F 5 Y w s 8 V U I 1 U U K N T c C e L d I p G s Y d p n R i H C H j x 8 6 d a 8 I H P / h e / R x V L Y Y b W V s i H B b p 5 D Y q M y M i L B v H k l o M B h 2 Z C K A k O 4 G 1 F c k O X q p n d H Z c D h w G z z k j M t 1 x H U h I o 5 3 D 6 r m Y w H N C q l Q w p o + t O i f G b B + 5 O U h F p I Z v s T G x w M D h 3 o n k e 6 4 p C u F c r + R z U Q C n u + J I x M O o l H M r F U t a w k W Z x a j P b b j h Z F o M o V B M R 9 9 a 0 s n r z c S F p h Y 8 8 u 5 3 Y P 9 + j j Y 2 x u Y Q V v C u I q U J Y c + 9 B Z K J Q y T o Q g 8 l f D h 1 9 l L a Q E C S 8 n I 4 1 + d C X g Y n v g x h j 7 T A q 4 p j 2 F Z l B N b O J R O x v i y q 0 R b 0 9 t 2 9 O o Q d 1 T f H N F z D k 8 a 4 s / H x c e T 4 D 5 t n o V N W 7 6 g 2 y o H X m 4 e Y / z a c 6 3 f B 5 b Q h M J W c V H U l Y k l C y R v D J q 1 5 K i y n x E D / 5 c c + p T o w + v u u 7 e x I j p x N U g x x e Y E k O 5 x S I G 9 / 2 / 3 4 6 l f / W j s W 9 + 8 / i J 6 e P n Q f M C o p J R z n 7 S Z x K I 0 o c W Z J J u C I 3 H g s h v q i K P Y 0 R E S N n U T r k E P n L i d o J y 6 l R t I G i g + f w E B f r 9 5 H G + l I h 0 t U v I U N 7 j 1 1 4 d k o C 7 r U v c J 9 r t C x 0 r G l M g J H I o D m 5 o v a 2 b t j 2 w b z i g F O T Z Y M 0 7 L p y i B s F D k 8 R R Q R d A 2 s 3 D x w / P y v / P p n + V J W Y g i J h h 5 N T c B 2 6 B k 4 P v c b U t I + J F Y Z m f L 1 r / 0 N x i c m t H L + r / / 1 F R w 5 d B g d H Z d w 5 s x p v P j i i x p q w h C k 1 1 4 9 g m e f e R Y z g R k d N x U T R f q p p 5 6 S 8 6 9 q 9 E J V d b V + 3 5 W C n Z 9 W 6 N H Y T A R j g U z U 5 Y W Q 6 4 0 p S a w w I 4 / H r f e w g D i i t u u v y j B 8 N o r 2 H 4 X R 8 E 6 P 3 s d r d K 1 T O l k S j K F H r Y P A g x t i K G A H r B w 3 X R p B d m G l j g v i l M l U D f 3 + S X X C L I S 2 c 4 e w Y 8 d 2 j E 2 M I z c n R y q N T a d H H p 1 e u I J w o h X O f s Q B g x 2 j R u T B p d H l q Q 1 c D j t F s j I M i x K Z f W 0 Z X j e K i g o 1 f 5 n n n H P d w n T Y r l J 5 R P K l r p D S O Y r e M U P L G B u d E r X a j U J f F A k b W 5 t k 3 V w J i W U u F S y Z Z j E 6 i M S 9 7 0 H 8 k Z 9 F I p K M m 6 N T Y m x 0 V K U P M 4 r e P n r W S D D / 5 O S s Y 4 K V m u c 4 V G H v n X c q y T I z D f u j p + e N h e 7 b P a W i f s V Q m R t V h 4 J H J A 6 X m z F U s g T u v n s v d u 3 a j s n v r D I + I K B g 4 Z x y J J M F F q A l c V 6 6 6 E J V v n G N Z O J U W 5 l 5 F a q e l O j a T w Y 4 H i w w P a P z f q e i u 6 c X O 4 V M R G 9 3 7 + z v U A J x G j A e M X H R g O Q T i G o k 9 l b X u D F v + N F O q U i Z n I X J v L i C M H e U c i p o P x K p 8 6 3 T T m X e X x K 7 8 Z i 8 N y s f V y 3 J 8 o l a L P s e u c Y s X H H p 2 a N n 0 n J i c 0 O 1 O i V s I b F N 9 n 0 f y M p F I r c A i c 1 J T 9 + N Q J r b f N C N j q E Q 3 t 5 o 9 O H w R d j / w Q g J y y a a H o j h l T 9 N u m A Z d R 5 4 2 8 u 4 6 6 4 7 k Z e X I 4 2 B X a M o 2 P E 7 H U z g Y J s N 9 6 0 z C E C 8 c m o A 6 9 e U I 1 / s I c 4 9 x 0 B Q h g 0 F x n v l d 2 L I z c 9 V t b e / f x A u a V j W r l u L g o I C / e y B V w 7 h z r 1 7 d P 9 k t 1 M 7 P / s m K B m N s V O U e F e 7 V M 2 y R y y I G m e L R k b s 3 W v U F e + F b y G 4 7 m e 0 g e B k L h x g a Q U V W + B 0 a m P T o h 5 H I 4 h I n U v E Y 3 D a I m g s m s J Y Y r 7 N u d y R / n Y p S H g y E H / n T y N + 5 z t v O J n S Y c 3 y G l H V k S 0 7 C 4 z V k 2 S y x j F N D q Y b t 0 V 3 h 0 S 6 u v H a a 8 f Q c r E N X / n K / 1 Y y E U O T c T S U M n x G D z E 8 P I L G K o + S i d L q e 8 + e x e M v 9 + D x H 7 4 K X 2 6 J S O U q j Z p e s 2 Y N 7 t i z G x s 3 b 1 Q y 0 T 0 8 G b T B n V O N 5 y 8 4 8 W K L W 9 T H u J K I X i / O Y 8 e x U z c d m Q Q J u w d 1 9 Q 1 Y t 9 6 Y m E U L R W C f G d S G h J i 7 K i P P c / I a X d N D 7 h 8 f m U b c 5 k B V g T Q 6 o R l k C b F W G k R C n Z 0 j o a p m 3 e b L C U k J F c G Z P j s y o r 2 o K s 5 Q R w H V T + r q l v r G C A h / q w P H / 8 Y k l a g S D 3 w p G + f O X U B z S 4 u Q L o I 7 7 9 y L l w 8 c w O D A I D 7 w g U d 1 h Q n O 0 x c I R n G o W V S 6 y S D i U h k y v Q 6 8 8 + 6 N Y h u m O x Y o G e 1 q T D M 6 I I 6 j X R 6 M i z 1 k 1 K U E V h f H d d n P 4 1 0 u b Z X T M v k m B e P 5 O M 3 0 e c n n 9 R t E 3 K e A j U 2 q l 5 N O C Y 4 j 6 + v r R y A Q w f n R A r W 7 x q c j c N n C 2 F r u l 3 I V O y u + / N Z 7 X g q L S i g O Y + 4 Y D e N Q 2 7 S 0 0 v O r A 4 d r j I + N q b e M + 6 k e v e s N q m / G J P i G 1 8 1 y S B A 8 n h g f h 6 v C C I p 1 l s 3 g w T / P w Z R / A p s 3 r 8 c H 3 v 9 e P L 9 v n x L w J z 7 4 f g 3 S v N h 6 S V V A 2 m J 5 u T 7 c s b E Q j 9 5 T j Z 9 5 9 0 6 8 6 5 7 1 Y j O l 2 0 u E E b Z k S M f n m 8 S u l N a X + w S l Z k x U U H b c c g 2 o t w K Z C H r p i L 7 + Z E y k h a R X z 7 C l r K k C M j J 8 a G p q g s 2 d p Z K b e R e K s l r a p X 6 N q + a x k j D P K c E X Y B q b i a H Q 5 8 C P z k 3 h y T M T s + e / 8 + 1 v 4 U t f / I I 6 G f b t e x 7 / 8 i / / I h V 4 A r / z 2 5 / C p H 8 S 3 3 / 8 M X z 2 j / 5 w 9 v 5 r l V J B j 9 9 Y j E O o a T s l 1 4 Q l u F 9 S W o r c v F z c 9 0 U P 7 v 6 d Q v 2 C 7 B x O Y c X r w F f + / P 8 X i V S M / / n / f Q 6 / / / v / D a d O n U r r Y 8 r N t M M e N 1 Z 0 p 4 s 9 v z C 5 o g Q b D k K f S 2 5 g P 1 U c 8 z 1 z 9 N b R b f 5 W Q z i a E B t q D 6 a m 0 q P 8 U 6 e T 5 p R k F q g V 3 H 3 3 H p T k c O 5 4 m 8 6 s S 0 y K a p y T k 4 2 M 4 L C W w 0 p J i 0 o o w i t G x S c e K M S 6 s q S o Z s D p Q w + 9 A w d e f l k r M 1 v q j s 4 O e f k c V a X 2 7 9 + P / H y G 5 1 + / V T l o 2 9 B z x k F r r N Q W p u c M 1 a D N R E n U e a l d p Z k F q o 7 E Z z 7 9 e 2 L 7 5 O E T n / g 1 9 V 6 m I v V 7 U z E 8 O I A J f w B 2 t w / 9 E w m M T C 9 8 3 1 s V B 9 q 8 o h 5 7 c P r 0 G f O M g U H T G c H V 6 l 0 p t a 6 w M B 9 + K U e u W t L o a 0 d u R k I X m M v P F M 1 D y o 4 q / k q C 7 b l j 5 9 L a 0 c 3 1 t K E M 9 3 a n q H w x u V q e 4 4 Q 3 N R d u B E w b K i Q Z P D g R R b 4 3 g N O n T q N e x z N x 0 k X D B U 4 i k O i p B F I n h k g W K x i W 0 i j 1 O h s F d u j 6 s r L U i 8 h r / B 6 q l l x M z A L 7 u 8 7 3 x u H y Z G s 4 E W P Q b m E + t l e F M d r b j J L q R p 3 P / W C 7 S 0 f 6 E g y c n T v V G q X + 8 P A w h o Z G U F t b o 8 e h c E j M i b A 6 i F A w P 0 p / u W J J l t Q U u F F f 6 L 7 x Z F I k K y 8 D M C l A 6 u p r 0 X T h g h a A R S Z i c i J p 8 / A 8 C a L R E V J I d C b 4 J 4 3 r P M / E 3 n y S a X J i U k l L q W a Q y o 6 x 0 R G 1 I f t 6 B 3 S q 4 a F Q P n o n n b f I t A R O 9 L g x 6 F i v s 0 h N i u n A R b 2 p k Y e D 0 / P I R N A G z p L 8 T 9 U S 6 P l j I V P t c 8 V W T j j S / I 5 d p m U M P t 4 U l 4 C R E m I h l J W X p 3 n 4 C E 7 T Z R 2 H g s n C Y E D s 8 O C g q K 1 5 K r H m g o 4 J C 1 O T k 1 r Q b o 9 X l 8 H 0 Z O X j 1 K B h h 9 3 C 0 m D W B y I G c w 5 1 Z K I i a w a 7 6 8 N 4 2 / q 4 z j O R C q u c 6 B B i x 3 9 q K B h X R i R i / p G 0 O r q c 0 + K i J y 5 G + l g L 0 P w Y b F P z I x t 6 b + C 6 T x 4 H V / w z J F K G 6 O s E J U o q W F D 0 Q n o z k l 0 A 9 E i W C g E N o h i f Y + c u p R Y n u t S K I F s i W 2 x F I m r P 0 v N 9 w 1 M a J n Q L V 4 / N N U 7 k i W 1 E t 7 h m 5 i I o L i 7 S / k V W T K K z U + q d H L B 8 V g q k h v D p U 5 O J i B j 4 + W v E s p c K 5 U 8 G w n 7 7 2 9 / C F 7 / 4 B U x P T e M b 3 / g G P v e 5 P 8 X j j z + G 3 / 3 d 3 x H j / j d w / v x 5 P f 6 j P / p D 8 x P X H j n e u J K D G B + b 7 9 I m S D B K K g s k D E k 0 d 4 4 J d u 6 S Y B x V O z 0 9 p U P o U 2 E t q t Y T K j d 2 b l I w T 6 2 K f D 2 R m Z W t I 3 g t z H X + h M R u s r B + X a P W S K 4 z N b + e L s + 0 e J P r 9 C A x c Q k o 3 Y q E r 9 g 8 m f T y P f / 8 8 z r Z B m 2 O 3 t 4 + 3 H v v v b g g 9 s z a t W t x + P D h 6 + 7 p s 2 Y 0 4 n y A T c 0 X d X 8 u 6 G y w J I 7 H 9 O x Z 4 5 k C g Y B O 6 c V E 2 4 o o L S v T L V t E f o 5 e Q 2 q B V v / K z Q y 6 q S 3 h k a L 5 X k P Y c e r 0 B a k r / V J m y R X 8 q U l Y i c j P F 3 X c 7 M J w c N G p F Q b b 8 8 f P p 8 n g T f W V y D W D W D W W P i H i 1 p 7 u U n 7 T w f F Y s Y i Q l y s 7 R D A 5 N Q W v y x A d L U 2 c B q x C l y l d D C w g 2 l m L g c M 4 O I L X c q e n 4 m y f A z 3 j K z M C f D l g V X E E g Y E L 2 L f v B b z j o b e J z V u i j R t t p l Q y s Y w Y 8 E w H U 8 e l D h S X F K s 9 x c S G M R S R 8 s 6 r M L 9 1 + W L x a H O C 4 f M 3 m k z E H L U 7 0 2 O E + 3 A h 6 d U i E V X a L g F G w R N W y 0 f M 1 c t J J r r O U + / p n 7 A j G r v M l 9 / C k j j 2 0 p M I B W f w X 3 7 9 V 0 R 7 W Y W B / g E l E 2 G p e w a p d E 8 T F 3 W Y i 7 G R o b R 6 u l z T k s I 9 P B O H v y e i 7 u I b i d R f N 7 K c N t G 0 q m 2 K B R 6 P Z C N o M + W b U e A z Y i N Z o B f P Q t j 0 + F F K W U Q L R G z o m 7 R r f 9 M t v H 7 8 5 A f e h Z 0 7 t 2 l l I w Y G h k z y G C C p K J l e 0 z n n j X O 0 a a 2 I F J b x 2 b P n M T Z n u M x y h e N j / + k 3 0 g Y Y l u R l i z r l Q n B S 7 I j h G E 7 + / R i i w R g K V h s 2 y 7 e / / W 1 8 / / u P a 5 / B N 7 / 5 D Y y P j 2 H d u v V 6 7 b q B k p K d r F r h 4 4 i G A 9 r K R a X y U 5 X r 7 e q a J U 0 g b M O p H h f i k R B y f A 4 d F M j C Y S G l z i T L y H T L M 8 g R o y Q T p 0 p O i E Q + 2 O b G p R H H k i u 0 3 8 K V g Q M O U 8 G I G s P J Y I C a x j P P v o A N 6 x u l T F 1 a v m w h m y 4 0 i 2 Y x p S p f d X U V s r J 9 s G c u / x U 7 F q 0 x 8 V A C u d U u r H 0 0 B 9 6 8 p G 2 R k 5 u D D R s 2 o L W 1 V X u 3 6 Z B 4 s 8 G I B U J X d 5 D 9 h L w L G z d O k b x f E i d J O T e c r b M L U b h y a P p 0 M I 7 B k Q k t Q C L V p o r Z P D j T 6 0 D r k F M H F l q e v V u 4 P F K D X h d C O K l B 4 5 L Y R u x E t 0 B V 7 + W X D + P + + + 5 B f n 7 O r N r H 7 d r G N X B 7 W H 6 G j a U d v S s A t n 0 n L 5 i C 1 s D G 2 g p 1 S s R j C Y y 1 h U Q 6 J Z B V 5 o K v + A Y Z 5 q I S J C B q V z y i S 0 w y 9 C g w N S Y S x q H 2 D u f J 6 x s Y x K r G z U q o u a j O j + m s r F y n N i M 6 g P L S Q l R m T 6 U V L C c O u R n m x F u O 4 E I I 9 6 w O Y 3 p 6 R h s / e o Y t W I 2 b 4 Z A w n B L s h + I + n U 9 d X d 3 q 9 e M Q D 1 + W D 7 b s E t i 9 y 3 s 4 h z Y w c x N h d 9 h Q u M a L 0 s 0 Z N 4 5 M F t I o D 5 0 X k L Y R 1 3 1 i f 1 R V Z Q U 6 + h Z e 0 Z D R 4 C Q T E X C W o m 3 E C a c 7 Q 2 0 l e v d Y q L f I d P 1 g S B 3 g 6 G v H 0 s h E 0 H 6 y v H x M l n Q y E i e 5 k W P z P p 5 k m a X W 0 + W Y R O V b 6 P T y B h s 2 d s j a 7 A 6 U V V Y i F I p g Y D i 5 T M z l s K / Z I z a S S / u k u N b R L V w / l G X H t N G q r V 8 4 w J X k s b Z G M g k m f 7 S Z e Z J 2 F 6 9 F t b 9 w o f q 6 f N L i t S k R h z 3 S B 8 f 0 S d h i V 1 5 Z r z l s 8 7 1 s X d 2 9 O H u 2 W a M b G L y a V V C G c G Z y Q p Y r Q a s Q i v b V Y j M S 3 c L r h z d l M p Y 1 p c a K k N 2 d P e Y Z A 7 P E W S T J f 2 q v 6 7 7 U V W 7 j U 8 t r T v 2 F 4 P j Y r / 3 G Z 1 N J R i + f x + 2 E L T 6 N h K s A j v A l 2 Q 8 j 4 S 7 W 6 / T y n T x 5 E v / y L / + M i x c v a p j 9 y Z M n c P 7 8 O X z z m 9 / E k 0 8 8 i b q 6 O v z J H / 8 x W t t a w S m 3 u L 5 t 6 m 9 c X R L O a / k k v X w + r w u D w 8 M q o R j / 1 S U 2 0 N z 5 C q 4 E t K 9 y v M b M O 9 c S 1 K N H h y Y w M D i F w o J M 4 / F N 8 J X 4 p K n n b j a U Z M d 1 1 U N O 3 u m J S z 6 I j U v 7 q L e 3 V 6 U N + / x S y U M J l k w x x G T L + + W i l r f R P y h q f j C K z M K S O f V j e a V F a 2 H C 5 o I t O o W o 7 z Y k n H n m W a C 2 r h Y F B f l 4 3 / v f j 8 O H D m F o c B D N z c 1 i O F r h R + e 1 Z 9 u b 4 c W k T i t 2 w v z k t Q G f O y M z A 6 t X 1 e p 8 E O c v X N S Z X q 8 W W Z 4 4 P M K j h Y Y T v F G E Z 4 K 4 1 O 3 H 2 J j Y a M E A H N E Q + n p G 4 R a 7 9 O T J H g S n A 5 i Z m M b 0 h L m q 3 8 U h B P w z y H T R h S + F I o z k l u 8 6 F 1 Z / z n K E 5 f H r n X D A F R l B d e 4 0 s n O y U V N T j f r 6 W m z c t E F j K l 9 8 Y T 9 6 h F x 0 P s y S y t x q E t W B / U / G s R E I 7 Z + a k f P L f 7 C h 7 Y V T z W m N 5 c b a c u R k G v 0 E t n h Q m C U v b c + U g 6 u X A N c E N i e 1 T 3 k O w 8 t H 7 0 8 s G p A M p 1 M i J K 1 f P 9 q i G 4 1 7 r w K s m A + u C 6 n a Z 0 3 a f y 2 h f V u S Z V M T M / B 6 5 R 0 c L k S l o T l z b k i O H f A J e y 5 1 + X H 3 X f W w R U J S Y U K I R G J o 7 5 7 C + t X 5 O N c 8 i u L C D N S U Z y E c S 8 j x C C o r s j A 9 F U H d K m m l l z m 4 6 M K W y q h K n e 7 u H m l 4 h 7 B l 6 x b t 6 j h y + D W s W b t K u 1 w C M w H U 1 N a I J u N W q U R J x M l Z d J V D 0 T 4 0 7 C g c 1 u n J g m I r V y 2 r G b j m w / b i H E J t S C H U 8 o A 5 1 k m I b b n N Y 5 E Z z E z 7 R T X g U j o e P N f 8 + l y p u 2 v D C M d t O j P R j Q A b d G Y + W 3 b G g D n t x k h j k j A q q k 5 + n p S D w 4 m W 1 i E 0 N h Q g l h C G y j v P x J a X 3 c c Z b x l Z k o o 9 d R H R A m I 4 8 P I B 7 N i 1 Q x q Q Z B T / q 6 8 e x c 6 d 2 1 V C M Q 2 P j O L E 8 V O 6 l h S 7 M 3 j u w o U m 7 d A d F y l u t y d 0 9 C 4 j 0 Q t W X 5 / l k q 4 V l l z B U L R Z T M X S h z s s h b 7 r 1 s m b / m B 0 o 1 I P D w W C G L y C O d Y X Q 2 5 m A n n e G 9 e L a 7 V k l J J R + Y 8 T a c 6 E E 3 C K S u v O 8 m E 6 6 s B 0 K I H K 6 i L 4 w 3 b M i M a z 3 M h E z C U T j 3 I y 2 D j Y k J e X l 0 Y m N o 5 c X 5 e S S x t K Q V 5 u L u 6 6 6 w 5 V B 4 + f O K l b T u v G y U v b W l s 1 o w L B k E j q a L K e L t O 0 q B 4 3 G Z v E y 1 P 7 8 Z 9 7 f h k / n H z K P A t 8 + 1 v f x t e / 9 n X 8 1 f / 5 K / z + 7 / 0 e H n / s c X z v 3 7 + H d z / y i G b Q X 3 7 1 q + q 0 u J 4 Y n U 7 o 0 A q N R k 4 Z P 3 O 1 4 E r m o 6 / D m X G 9 Q Y K l w q x 3 K w e s X C Z I h L k o r y g V 0 l g 2 U j I x w n z L 5 k 0 4 e / a c h r Y x t G z 9 h k a 5 F k f P h B v x F R D C I r V p D s V M j M V G c W / W f X h P z n s R i C c z h U 6 J h o Z 6 D A 0 N i k i u x q l T J / X l C c 5 C p I 6 I 4 9 f W E T E X f X 6 P h g 7 p + r i i B r 5 e s N P 3 Z M 8 y i K a / i V F X W 6 1 k S Q X j K t v b 2 l P I R G n F 0 Q O y L 3 9 b x d a i B K M q z C B n S q r x 3 g t 6 b X 5 9 X V 7 J 9 t L p l r S 3 X V 9 T p j Z U O B H B / q m X 9 F y 5 q x w b v O l L k r x 5 o A 0 l G 9 M p Q R v q Z K e 0 X K X T m B g b 0 4 I 4 N l j 2 h g c B c m X 3 8 K 2 h G t c E n H K 6 M s + Q J o c O H s H t u 3 e p b W g R i x E P x 4 + f x I Y N 6 4 U s x p C Z i K R Y N K a B z D x m w 0 z i 0 S E x M j y K / v 4 B V N b V o a j + 6 h 1 Q b y Y W 1 X f c N h f e l v 0 2 T T e O T M T C Y r 5 5 w K F L 5 / g n J l C a n X 6 P K + 7 X 6 a r 2 1 q e r g / T s k T g L o d B n f M f 1 G a 3 6 1 k J 5 r p G X 7 E 8 q L i l S M l m w + p s q K y u E W P Q C s h 9 K Z I + k n p 6 B 2 e s k H b e U U I b n L 6 x z I S 5 3 L O m U W M 7 o G D W W + a y u q 8 e 6 0 n Q 9 v b Y k U / u X u N T / n T X J 4 d b 1 B V E 1 l o u F g L d V J y c D I S x b S k c P 3 M I b g t U f 5 R A i j Y 0 b M Z a U T k o c U 8 1 j B + / 4 + K R q G E z H T 5 y B 2 2 1 4 d E k k O p 7 Y / 9 Q / M I i s 7 C y d 5 s 1 N 5 0 Z q X V 2 G a f H 2 W F 4 G 4 y O w X W q G W P / m y S R o V F r T P F 1 3 8 G E X Q N O Y N X A w g N v L + n F H 1 b g u 9 t V Q H F V P E Z 0 W Z 4 e M 2 Y s I B s a S a E N + u 9 h h N u 2 H s p A 6 V f A t v H 6 k 5 i L r R z h o 1 B 2 D S I b 0 m Z 4 J o a 2 9 E z 2 9 P U o y p g 0 b 1 u o y Q 3 G 5 5 / T p s 2 q X 0 5 X O q c W 0 o 1 f q m 8 t 9 7 f s L r z V s L 5 2 5 m G 5 D V R s 2 l G 3 G r 5 2 R z p d / g E R J J W K b j f W O n n 7 q K c 2 U w c F B d Q z U 1 d f h 5 I k T 0 u L k q v 5 7 / N g x / P z H P o r n n n 0 W p a V l + M W P f 1 w / 9 0 a Q S A g L 5 t h Q 3 a P s Z e c K D k F t E U e H h + W 5 R B 8 X V a G s v E I X D O D 8 e 1 y X a D H U F h j L f 3 J A Y S q h M t 0 J z N y E S 8 6 8 G S j J C q P M 1 Y / m p h Y 0 r l s j K l + J k o y E C k f i a G 1 t 0 + 6 V X b d t x 9 k z Z + W e t Y h G r O E b U b G X R u D J 8 K r d l C H 1 k N N 7 M 3 a T i 7 E 1 7 L g b z k V W j 1 w u U O k 8 N 8 2 C s X N 7 3 4 l E a X L 5 T o 5 P K S 2 j 2 9 N Y M b C 3 p 1 c N y L N n z 2 D b 9 m 0 i o v t 1 8 Y D R 0 V G M j Y 3 q P d c L f F Z G O X C V 8 Y K i I h S V l K K t r Q N n p K A G h 4 b R N J D 2 N v P A Z T h f b v V g d 3 1 k V k 0 h b p H p 9 e P c i d d 0 7 N I 9 9 9 4 l D W q p 5 C t V N 9 E O 2 r t w s e W i q n V 7 9 u z S / C 4 t L T E 8 e y q 9 E h i R O s N y 4 2 f 8 f r 9 q S T O B I H J E 5 W O H r 1 M k F E t m W a f 9 Z + d I q K o y Z F u R E m O D s N E w z C 3 k m H H j 3 A 1 A I i G m X i I q h Z E u o Y x r x u O v K Y 6 h J j + k Y S 0 7 d m 7 T u Q s u T F 8 + A t 3 j S m C X 2 F M s Y A 5 Q T M u M W 7 h q + M e G s G V 1 P t a W S r 2 R K t b c 3 K r d K S X F R S g u L l B n g 5 W C o b C O a 9 P p D K T h 7 e z s w s j I K K q q K t D X N 6 C h R 4 e l P L m I G w N s t 9 7 / i P k r y x d L + 7 T y p Q U p L L u h Z L p S X B x 2 4 M S J U w g E A y I x / f L o l e a V + U h 1 R o Q i N h w Q l e / i k F P X L P K k D D 3 g i o Z U / 1 J u v 6 H g c 3 O u j P g C N u 3 l 4 G D 1 l s + 7 H D a 0 X R y E n V E H 1 w H Z + c X o m X A I O X r x d 9 / 8 R x Q V 5 m P r l g 0 o K S m c l U S z z g n 1 4 F F 1 j y t h y k T z q a 2 r 0 U a R Z g U n z 9 m y Z a P a w n S h r w R I l W F 1 S U 3 p M A X A D U f a Y 6 Q y w g S f k 3 O d P / D A f Y j b X H j 5 4 u I F s N A 7 e V x S u H H g 7 j V G Z e V P 0 O N H 9 W + Z Z A G + 9 8 R 5 O G 1 x 9 P R P o K t z W M + 5 b T F k i 5 l I 8 v t H / X D G I 3 A K a Y 4 e 6 8 J 3 H j u r k v f f v n 8 O 5 8 4 P i P S Y x j M v t m L 1 m m I 8 9 u P k 7 K 3 X G h w h X S W a z s c + 9 n P I z c 1 W c s x N v X 3 9 u N R + S c r M p + 5 1 S j G e d 4 l d X l F Z j q C o e i x l S j K a F Y b t x D P L O y 0 q o Q L h K J 4 8 e B E f / r P / w P 7 T n e b Z x d H Z 0 W H u X X v Y x C C 9 E o w 4 j G U o b Y k w v C M H Z t f M v R J w T B R H 8 j 4 n 9 h g r I U m 3 X I h E c K h J t s + F u D M D N T X F O H 1 h F A H / F M Y n g v B P R / B P 3 z 0 r j Y I d T z 5 3 C Q c O d m D v b V X I k A 8 x D 1 b V Z K O i L A t V Z Z k Y G A z A J e 9 X U 3 5 9 + 3 S Y d 4 Y 0 s k h k S K Z g M I T D h 1 5 F t h C J q 6 f w X F t r O y o q y v U + O r b K Z T / T Z 0 x T w E T J V V a 3 1 v j i Z Q 6 1 x V O T h f 7 R K b z 7 j t V o K M 3 F u c 7 k S E l 6 + X 7 w 5 J P 4 y 6 / + B X 7 z E 5 / A N 7 / x t 3 j / + x 7 V e R 7 + 7 b v f x Z 9 / + U t 4 / L H H 8 E d / + B n z E 9 c C S 1 X t 5 F N P R Z z o G I r h 4 I H D u P / e O 3 D v m h A e W B v S a O i l s K O a C y c b 4 J 1 S x o o H G k M I B 6 b g u E J C X 0 + Q 4 B 6 3 I X U T 4 R C 2 b S j C 4 z + W F j 4 n E 3 a X C 0 O j A W T n e P D I Q 6 s x 5 h c p K x W R R I u E I t i 7 s w z D Y w G E 4 n b 8 1 H t W o 6 V t B D u 3 V + l 3 X X P I g x p E E h N 8 f A J D Q 8 M a J U 7 V j r M e c W 4 J e v g 4 8 N Q g W V y H b r D f i f e c O H F a I y b Y 9 8 R r 9 N r y v t y i s r R 6 u l y T 4 x f / y y f T R u w W 5 W Z J S 8 e W z Y b X m v q x Z V U J 8 r K 8 q C k x + n N G h o d 0 a D L t F I 7 A f M c 7 3 4 n / + P 7 3 s X v 3 b l 0 m l M P S j x 0 7 r t H C d b V 1 k j H Z + r k 3 D C k k a 8 T u w G Q C k w G j B 3 a u 9 j c 8 7 c S W 9 d V o v X A a l R V l Y C d 9 Z U 4 Y o w H H o n 1 N n M y y J D u G a X M e v p I s Y 5 / q X m m i B e u q n C j P d + r A u R s F L n w 3 O T m D p 5 5 r 1 7 F W a 9 a W Y P v 6 Q j z / 8 i X U 1 + T g t s 0 l O N M 8 g v L S b K x t y F d 1 d f u W M l 1 V P Z J w I D / f J 5 V T v s j h R G 5 e + i j i a w c h k 7 k 3 2 L x f C c F F J V q a L 8 L p l O c Q W 2 j d + n V y 3 o i C s C Q Q x 0 H R j u K 4 K Q Y 7 R 8 W + 4 w B V E m x g c F A J W l p v z h C 8 z J P t 5 X N t a X m 7 r q o E 2 e Z E h O y p 5 r g c t 2 T G j Q Y N 2 N l + q C 7 J / J H k 6 E 1 m + F w U x S + i s t i j B X r x Y h v y 8 g v R i 0 Z k Z i V H H 7 N v I 5 5 g T s w H V 9 4 r 8 s V x + u C T e O j B + z X M q W P Y g a a h l T l D E p 0 S x p x B 1 x c s i 1 g s g j t r J 5 A h e U b C U F I d P H A I D 7 z t P j k 2 p g s z i C R S q 6 N T V T r 2 W 1 X X V K F V y o q h R k V F R V L W U T T 3 B u G N D m L v u z 9 k / s L y x p J W B v s D l g O Z i F T X A K U S V Y Q k 5 l e U Y f t q H D t 6 C s X F x b j 7 7 j u x a f N m e D K S 0 p I f 7 7 w 0 i t N n F l 7 n i n N U t A h 5 o g W 3 4 3 R / F g 6 1 u d E n k u z u 1 V f v Y X u j 4 N t 5 F 3 C 0 j g 0 Z k + e 4 p W E 4 c T J 9 E h Q L I 4 P G F M Z 9 f c b W a Y v B J y q w T S r 2 k z 9 s R n j K W J 3 k W s B o 2 O h N t C u Z K I W Y 6 H i o b 6 j T u f l 4 3 N 5 + a f a a X z S d m B C L / U 6 c O 4 I a D s v 2 R L d T z A 4 5 H x B 7 r 3 G T 8 Q M r A E s S K j 4 z h l D v S R X H y x l p 3 E p B + e a H d V U O T v 1 r F 1 U n 1 f V q l 4 I P R + O o r 8 h G V / s Q H P H I L C 1 T y Z t V U I E x U R c n Q z Z M B m 3 Y f 9 G Y T D M v I 4 5 d N W E U i C Q j 1 B i 9 T g h K p f / z r x 3 T f b c I y F c O X d L f e / Z A l 5 7 j Q M s 7 t 5 d o Y G 9 o O o i h / n H Z B j A s Z P r X J 1 q Q 6 U y g q 8 + P k E j r 3 l 4 / A u E 4 / u + T L X j / I 4 3 4 Z 7 l + p e C k l Q u B R F I y m d u 1 x W E l y / j 4 u K 6 R G w q G V A q d O n k K r 7 5 6 T O 0 q B g M w a o J B A K d P M Y 7 P o 5 + h t 2 8 8 y D j N m E q n s i w / y u t W m 7 + 0 / O H 4 u N h Q R o t v p K I c n 9 p Q M X 8 f I h N d G P z 3 X 0 d s Z h i Z 9 X f p B 5 7 6 w Q / w z / / 8 T 2 h v a 0 N t b S 3 + 7 M 8 + h 0 M H D 2 q i e / P V I 4 d 1 Z q S 9 e / f q e K V r B i k o E o I 2 V P + 4 G N z B h Q s 3 F d N i A 1 l z a 4 + I x B m Y T B K K v U v 5 B T 5 k Z H o w M j Y j h r O 0 3 N l e U T 0 G U F u e o X O d 0 4 3 O i r v Q L 3 F 0 L W 2 q o D l a l f e w M r F j 0 5 N x 7 T x o 9 N J 9 V y p / e U k G G l c X 4 t z Z f l W F 6 q u y x N 6 I i n p u 1 z z 5 / n M d 2 L y u G F / 7 1 m m 8 / Z 5 6 P P l s O 7 b K c V W p D 7 n 5 m a L 6 h n H 4 x C B 2 7 K g U W 9 S O w 8 f 7 s L 0 x D z U V 0 u B c 4 Z Q H q U N k 3 E J S E S h G 3 p B I 1 l Y a 3 y G / D U O t R 0 R 9 a 0 W X 2 E W M q u E k P p w f Y u v 2 b R q z d + F C s 9 r i D S K 5 C g s L N f a S D d / w 2 D S G I k U Y H 5 0 Q N d u O U r F n y 1 e v m 6 2 f y z 1 J c c n / 8 x I 7 E A P w l G 9 B y a N f g a c k f Q x K Q U E B J i Y m 8 L 3 v / b v u b 9 i w U R d b I 5 h x n O X m 6 a e f 1 u P r g a R q Y T z r U j h y 8 p L q 6 o v N j E R j v 6 6 + G C X l h m 2 V k + 1 C L B L T f h t + + 8 X m A Z 3 F y J o d i U 6 O 1 J / V i m S C z 5 O Z l Q z G f a P g z + w / 2 A G v x 4 7 + o Q D c w u 6 C f A 8 e v K c O w W A M u 7 e X K p G y 8 r M x M h 5 C L J 7 A u o Y 8 e d a E k K k A 4 U h U l / 7 J k s q / q i 4 P e 7 a V 4 J n n W 9 X h 9 I s f 2 o i 4 F H 9 + 0 d U / L z u 7 d T Z e M x + U T l I m D G y l l I l E g i I F Y 2 K 3 5 u l s R 6 w j H D T I c V G U / j o g V e 4 v L i r U + 2 l P E d w O R U u k 8 k X 1 n V n O 0 s 4 J + E M r I 9 k O n G 9 P r R N o r K R T w o O E v N T 0 + a d h s z v h L l 0 P V 0 G d e c c N Q j x m z C M R j u D 4 p T B 6 x 6 l q 8 S W S M I i W j o b C K I Z b D 2 L E s w 2 u F B v q c n A 7 b Y h E E x g f m U B u j h f d P Z P w Z j h R k O t F / + A M q u u k M h j 1 6 L r B L m V w 5 F g f d u 2 q x v j w J I q F T P 3 D A Z x p H k V J U a Y 0 Z G U 4 c a I H w 6 N B Z P p c 2 L u r U q M L c n x U c e 0 I y f P b p J J H 3 u D g y 6 X A P K d U 4 p b e O 8 b m R c J B T H c f Q d 3 a b Z j p f R U b N 2 3 U + S X Y C G d 4 j U l Y D h 0 6 g u 3 b t + o + Z z k a G x + T u u b B S 2 c D 0 o D R 1 g o j 2 2 f H u 9 5 z j 2 g 6 y z s g N h W L E m r Z I Y V Q R 9 s C S i g 7 Z 5 V N E R c L E Y q t 9 e q i m K i v 7 b g Y X G O e v X L w 6 / k L A b F N w q J q d Q i x a F J a N t j e 3 d X S G h v 3 p o K f u 1 5 k u 5 7 f f T U w y C S J R J J t q j v c Y Y u L b T e F x p I w S n K d O H f u v A b N M s i V 4 6 Q 4 N G P L 1 k 2 z h G I f V V d Q 7 N X h c f m + s J S 1 D V m u A B 5 6 d P n H 7 6 W C j j y j 0 l j J v L B 8 I T W J L a L Y D Q s R a C 4 i M R s u D D p R V 1 e j B X + 1 4 E 9 Q E n n E z s j O y 8 K m j R X Y s r k c O 7 Z X I T f b s y C Z i O u Z j 1 f w 2 t c V s 0 T S Z E k n 2 U p G G W U i U k o a m 4 T d j a a h T H S P R F F S U o x C U f 1 e 3 P c S e s T W r q q u 1 J A j f u 5 E l x 3 d 4 S o l p E / y N N P n V l L a H M 7 0 u r k C 0 q J e v n g k j u N P t + L v P v k M + p q M u L H l A H l m 1 d V j o g 6 x T 8 M o Q A O L 2 V S 8 5 d U O F / w X n u C R c f I N g A 4 N q l M N q 5 e Y c H L h R 1 n x Y H 8 g S W S o d 0 w G K f R c g h I q e Z 4 Z T 9 K c u z S u c Z Y k y d v e f r / a U F x s n M e n u m y Y E U O J L n O W J 1 3 o l F j x W A Q P P P w 2 8 1 d X D h Z w S h g Y F t V m 6 4 P 1 i M j L H v 9 h u 3 k W G l 7 0 3 e / + X / z 7 v / 2 b h h j t f + k l P P v M M / j U b / 2 W Z u y b A r a E U g B G w V H q X J 4 k E w E 7 P F 6 X D v M g U q P K F w M D U e s L 5 k + D d S V 4 s 7 L i z Y R K J G t r J j Z u B s E o o Y y k I U U p 5 x 0 Z R W g Z s O F i a 4 e c t 6 G w q F B V v a 4 R q L e W Z F J 1 U b e c Z 4 K R 8 F y d k p 1 v c + v n 8 k 6 L S q h M E b 1 D n R P 4 y O f v R 8 O O M v O s n M / M R H V V t e i 8 7 e j r 6 9 U B h f v 3 7 8 f W b V v x 4 g s v m H d d X x T k J i W U k Y R Y U r j E U p 6 / S P G d 2 m H L Y R p b q y L a j 5 S K q r w Y H m g M 4 6 H 1 I d y / e g Z V 9 n M 4 8 M p r i E b C 2 F 6 9 / O f V v p 7 Q / J 1 N e k L J Y h D I k E g 8 N p J F j u R x z z g w k F i F k 6 L e R U T 7 G Z 8 M o H O E r n e j / C i Z L A k V i 0 Z w 5 9 2 7 j B 9 e Y b C 9 0 n T J q I k m G i u K k e U 1 n B K B S T H E g z H k F v s M A t 5 I S K H Q K c G x M Z d G J n D 4 z L S u v m G X V s w h u r b d L s n h U E J Z 5 F o I L m l C 1 p Z G c K 7 P p R H c D U U R n L g U g S c j E x v K k t N f s d O R L e n p o S K s K 4 2 p q 3 h M p N y 5 t + D i b B a Z 9 I 8 E 4 T 5 J I / u p 0 i m V W C Q H 9 0 k W g 2 C U P K n E i W j M X l x n N J J 9 a b S i k Z C m m K S f + + i j 5 q + v L L D f M k 1 o E d Z + Z o 4 X e S U + w + B K O X 8 j U i p 4 7 M t g C y k F y A J T C W U U J g t 4 S S k l f D k r Z C L l g q J Z O B N + + K Z O 4 O 2 N o V k y s U K 0 t L T C 7 c 1 B I G L X W Z J 8 n o R K s L l S 7 W Y H y c S k K p x J F s 1 n d U B Y + 8 n E 6 6 n E s u 4 x z i e v 6 / d R M q U S T o + j K C s r n F f + K y U t a k M p W E m j y W m 4 l g J V v z c P N l S U O K S g z N Z O W z y j B b Q K 7 U p x q C W B h p p i b T Q s c B 6 5 j R v X w Z 6 Y T 5 4 C X w J 7 6 s P Y J i p j t i f 5 O 0 t w e G X C J N J c s h h b k w T m u f T 9 1 H O S S J T U f S 2 v p K T S Y 5 F S l t R K x C J 4 2 0 O M y k m t k y s n 2 Q 4 2 d a T p R 2 s r i p A t K l 8 i M o z o 8 A G E m / 4 H X P W / D n e t M X v R 1 7 7 2 N z q v e E F h o W Z 6 V l a 2 r g H 1 o Q 9 9 C M d P H M f P f + T n 9 b 5 r D a o Y l s r X M T K J E f 8 M u v o i m A 6 S A E 4 4 q P p J c j k Z V 8 3 + K f l 3 h U v w r C + L 6 u J r q W C l 2 L / / F d x 7 r x F y t R i 6 x + z o n n C g I i e u B O s e d 2 j M H 8 N 0 V t T U Z C S P u W v B k C 6 m J N J k 2 k 2 y r 1 u T P K r + 8 R y 7 M k z y G J K H 5 w x C W Q 2 e q n q W 2 k c 1 L 0 p V L y x q n 6 H q l Z b k 4 8 F 3 3 m M + w c r D o j U u H h 6 D q / x R O C s + K A c B 8 y y n 6 A t r A O O 5 M 2 d x / w M P o L 2 9 D V 1 d n R q n x W n F 3 k x U l 4 v q x o K x k h Q U X a 4 Z T s O d z n Q l 6 J 9 c O B t s K d 9 B D 1 V / / 5 D a b U Z r Z K A q P 6 5 L t 9 Q U x J A v 0 q t U i M W x V L n e K / v t 5 Q D N K 3 N f j g x y W Y Q x y Z N M l D T m V p J l S 6 W e m 6 / G W e d Z T u Z 5 t a G 4 1 h e H c 3 B r p L e / 4 2 7 z O V Y m b A e b 5 0 i o c k N C I R F E u P s 7 e s 6 R v R G O v B v r d Z k n o c x h B 8 O j E Q w O R w 3 n h C T D O e G E 2 2 l H w i Y E F 1 1 s K Z u K 4 N i n 2 2 r n e / E o i T n x S 0 l J C a q q K q W q 2 X W u g 6 N H j 0 r F i O v Q k I 2 b 1 s P r d W s 9 N P + T S m h M n P l K q 1 t j B Z c 7 Z h s e c 2 s 0 R k I Q i 1 i U T i S N H t N e N e x X E s m Q U p b N Z J x T E n H f I o / s q 4 p H F Z 0 E i l D F M x w R l F K U T t F w E N u 2 r 8 c W S S s Z t k N z C L X G I t Q y Q y q h O l M I R Z x p 8 s u b U O 1 z q 6 f P 4 S C x H L p v e P 7 s S 5 I q N y O B 3 X W L O x u o o p B Y j D 1 j x D v r 3 f j 4 B F 5 5 5 Z B G S m d m + o R w V b K f h 7 N n z + s s q B f 6 H e g a N x c 6 W O Z Q Q p E s / O O W R D G 3 V n + S d U 5 J Z E k t I Y y x b x C K 0 k e 3 S i Z L O q U Q i h J K V T 5 D G h m e P a a g a h o f / f h P m E + 0 c i G E 6 l y A U N d w 2 M U 1 Q j q h / G m E m p m J 4 W L H t J B H i K T j n g w X O v d 1 a 7 O I N Z 9 U P O V z J 7 C 1 d E I K O o b c 3 B w 5 O 9 + p w c p y 8 O A R + W 4 7 y s t K N X T G 6 H g 0 Q F W T c w E O D w 1 J S 7 s F 4 a h I q W A A M 4 E Z N E + U z 1 u U 7 I Z B i W O B B O K G 5 0 g g H p s E S i O U s T 9 7 z K 2 m O Z L J 2 p I 4 l E 4 8 V s l E Q l E q m Y S i h J K t Z T d F w y G 8 6 z 0 P o L S s y H i s F Y z F b S j J u K N d R / G t o / + K 4 e k h 8 2 w S r C j + K W P E 6 F x 0 d F 6 / G Z A W Q m Y m S c N W 0 S w 0 F i A L 1 E o s W N 3 O J 0 q u Y 0 p s o D B 8 v g y x A 4 P q i I j H b T h 9 5 o J K N g u U T F x l 7 4 4 7 d m v e T E 2 n j 3 T l 2 r F V V e V K J o I D A W c k f / J y s n W U b 1 3 h 9 Z k H 7 2 p h 8 M c k T i q B J G + s f e Z T K n l m C W R e M 5 J F J i P p / m x + G 9 e 5 n y q t 9 F j J Z i Z T U r k 9 z p u C T I T t U M s c C S U v R g n V N d G F g s w C P P q 1 9 + C u h r v w 2 Y f / W K 9 / 7 n O f 0 8 r F l e A 5 4 y c H h r 3 w w g v 4 x C c + i e 8 / / r h O 0 / y e 9 z 4 q K t J x v e / 9 7 3 u / f u 6 N I k 1 C j a Z L K E L K G i f P j k o T Y X j 8 q P I 5 n I Y 9 p e q f J l H 9 J H n d D g 2 a v W 9 N C I O D A y g q y B M 7 K K n m z s w E c f 5 8 E y 5 d u o S K i k q x o Y q w a l W 9 X D G y 6 m U h 3 Z 1 C r q X U S K 5 r x A n u 8 / K M 8 U Y 9 4 3 a 0 D D p v 6 B p U B p H k H c w t / 2 b 3 N Z F Q s i V B L G I p q e b 0 Q + k 1 E o T 7 B l H m k U g k E 4 + p L j O U K K Z 2 k 2 E / W Z 4 9 d u L G o y F 8 9 J d + W u r K M p H g b x C L S i i 7 2 T o / + + v P 4 + 2 N D + k + c d 9 9 9 + H C h f N q s D O z G I p U U 1 2 D 1 t a L o g Z V 6 Z q q A / 3 9 e O b H P 0 Z f 7 8 L z N V w P 8 H E r y z O 0 H 4 M e J K N V T E l S q F r g k i Y 6 D i P a / Y I O M a j S 5 S m n M T C Y l M K Z m V 7 s 3 L k V H / z g o 7 r l K h L N z W 3 o 7 R 3 U 6 x x p y n e 3 w H 2 t q C n w C P k J V j S C u X n f 2 j D K P K P z 7 n 0 z Y J F G / l M i 8 Y / 7 S a m T Q g r d W s Q x 9 8 3 z x j b l X v X u m c k i l k k q Q + 0 z 8 j 8 p m Q y p F B N S M e 2 5 c 9 d N Q y b C d r i l K 6 1 0 1 5 Q V I s u 0 o V q H W z E V m k J j a S O 8 z h s 7 y G u u h B q d S r r y U 3 H s 1 I B U F b G X r L 4 p S 0 L R l p q V U g 7 k c q m h w S M I h k K 4 5 + 4 7 M D k x i Y v S K O z e f f u i k o d B n x w o 1 9 X Z r V N e 3 b H X W O J / 0 u / H M z 9 6 D v f c c y d y R S I x l I b L / X B C R 0 6 f 9 Y 5 3 P q j f y X P 7 9 r 2 E h x 5 6 A A m b P J u 2 W Q k 8 + c w R e K v v X l L i v V 7 M E o k U 4 j 7 V P P 5 J x b c I Z d 1 j S S P d 6 r 5 B F F 4 j e W a 3 e t 4 k U 6 q E 0 o b L C D s y S C S k I n m 4 T 4 + e b L l w m h V e l J n h x c 9 8 5 H 3 G g 9 4 k c P z y J / 7 r Z 8 1 9 R W F W p u j / x n h v q n x l O W V w S u W 8 4 Z D C N O a U E A k T E H W K V v 8 C K C v J Q k / f p O y Z 7 Y R Z S f m / n t E d Y / l P R 1 Y V 7 t 1 Z j Y s X L w m Z 2 t V j d / L E S e R k 5 4 h N l V y 5 n C D x O E n j p H 8 S T h 1 + M I b a 2 h q 9 R t V 3 S k h V X l k u n z 8 l N o E b W T 4 f 1 q x Z r S v 4 9 f c P 6 q o l T c 0 X 0 d i 4 W r 7 b p 9 M l M + 5 r e m o K L l s E e z b k o z I v p g v J X R V I B H N 3 H v Q a C W I k P b b I Y p 5 L J 5 G x t U i U q u L p P q 9 J / l v 3 p E m q 1 K 2 S i a Q y b C Z q D E o q 2 V L d 4 9 a G G D 7 y C z 9 x X R q R G 4 l F V b 5 Z S M a u J L B 8 t m 8 p M Q p R k 1 G A V M u M Y 6 O w d T v 4 m r a Y D Q 3 V u O v O 3 R g b H U d 2 d r Z W G E 5 5 p Z X Q B C U j V U O S K C c n W 5 d i 4 Y y o F j h 9 8 A W x u 3 b v v g 1 V l Z X 6 P b T L O C F o Q W G + 3 l O Q n y + V L K 5 S 0 g I r F N 3 I B K c K 2 1 w e R H i i W 4 + X h k m I F M I Y p D C S U b k l U X o w z e 7 z G i v 9 n G u p 9 6 Z d S y G G H l v X j H y 0 J J F 6 8 1 L z W N K s e 9 x K K p 3 C c m 8 Y P / f R m 4 9 M x P w l Q c 2 U C E w h + M P v Y O T D d y P 4 4 p P z r s 9 6 + e a c v 2 4 p F Q t d T 0 l O p x 2 l x R l S m C z A Z K u Y V u C i y 2 9 c V 4 e W 5 l Y 0 N b X g 9 O k z K C r K w 9 r G N c g v y N c F v w K B g F H 5 J H l F C p E 0 V C F J j I a G B l 1 p j 0 O 7 z 5 2 9 g I 5 L n T o q l b Z l K l x u q p w G g S p 0 J l u H 2 m S s h C Q B B 9 5 1 d n T P / k 7 H h V d x z 6 Y s v X 9 R K H l 0 J 2 V r S R V R y 7 T i m 8 T R Z J B A 7 R q L E N y a S Q m h 1 5 k v 5 n k S Z Q 6 Z Z h s i c 2 u R S k k z u 2 9 s k 3 1 N 6 W S i 6 r d 5 6 w Z 4 a F Y s U H Y r P d k O X + x O E 0 F r y g r U h o q 1 N 8 F R 3 w j / V z 4 D e 0 k 5 f D / 7 a 3 r 9 c 3 + a 7 u U j a D N w T o B P f + b T + O u / + m u t W G x 9 f u I n f x K / 8 6 n f x o a N x q L X X L K k q K g Q 1 T U 1 e P b H z + C L X / 5 S W m u 9 F B i Z P G t D j U 0 t a k O l 4 s h r n a K m 0 G a i P W X Z U k m b q j g H 2 F o V V 0 J s 2 b J J n 4 U 2 E t 3 l 3 B 5 8 5 Q g 2 b 9 m o 6 h / D q j j K l E t U c l 4 E q 3 W l 5 P O L 2 p a f l 5 y R l v N x c 9 p o g p X 8 5 Z c P 4 v b b d 2 p n c F 9 f P 3 p 7 + 3 R l P s 4 Z y N + q q q l Q o g a F w A U F h S g r K 8 H B N h f 8 o f l 5 w + 8 z d 4 R G 1 l b 2 u L X S 3 G N J y W O T e K n H Q r r k v m l X k Y i 6 J c H k m m 4 N c l o 2 l D Y K s k 8 C z Z K Q x J t t t E g s U 0 M I i 9 0 k + 7 l 5 2 f j Q z 6 7 M o R l X A t u R O Y R a b R I q M T W J 0 P 6 n h U x V S I R m 4 N n 7 o F 4 / + M p B f P 3 r X 8 P W r d t U 9 e F E h j o t l O D e e + / F s W N H U V h U p B V w X O w M Z j D v Y c U j G R j C 0 9 b a h t V i X 5 B Y D z z w g H 7 2 c k g l V N c V E o o 4 d K Q d M S F V W q c v i W M S K y v D j t 3 1 U f V q z i U U S U P V j 5 K K j g h O i e W W R o S d v x a h u E 3 d J 8 J i b / E + C + w w p g u + o L A A v s x M J T N b f L 4 P K z K n i 6 b z g r Y Z G y u C 8 / 2 1 D D r Q b 8 4 l m E 4 e / j O L b Z Y Y P E 7 Z 5 3 b u s S a T P C l 2 E 4 m S P G 8 R y U j W N Y t I l H B 6 n s Q h i U w i p U o y S z q R V O q A o K Y g i V L + o x 9 f G V M q v 1 4 s S i g F M 1 M y x r Y M F g t + v Y R i J T l w s E 2 U W 0 M 6 p Y c l G e R q L E 2 g q o A e P I Y o p R O L H C F R q K a 1 N L f o l F h 0 K h j c 4 T 3 6 M 3 q P t e 3 v 6 x X 1 s F I b E z o d c k V 6 + S c n Z x d O 4 D P N B S u u 9 R 2 8 z l j A 4 x 1 x + C O m d 5 W V f X Z L g u i B 3 m t 8 n b X P a 7 w j Z X 8 2 k S R 6 x S D M 7 D l j f 5 Z Y s p 0 3 i F D e Z d Y p I e c M 1 d G Q T K r + W V u V S q a 6 x 8 S + J l G v O d P R L / 7 K z 8 y + 4 8 2 K + T Z U K l j B l u v K 2 3 O f e 5 F k E 2 L c u b f B c F K Y e r x 2 L G p h G + l 8 n 0 i J Y E x U V 1 a G Z K I q + 9 x z L + o E 9 m d O n R E p 0 6 m t s J G M 1 t n Y U u 1 J b o t L S n W q Y c I n N h K / y y t q o n W P V c G 5 b y W C n k L r O 1 r 6 o g j F X L p y i F Z m 3 q d b S e p Y M H / b P J e 2 r / c Y i e c N y W F I j 2 S / E K + b K l r K P e n 7 Z p L n T 9 2 q v W S S R s 9 J 0 v x M y V f D P W 4 k T q 3 1 C 7 / y 0 1 o W C 5 X R z Z R s R 1 r n S K j S p I Q a m I y h b 0 K M y E r O p a a n Z k F b g E v W E P 3 9 A z p 3 9 f X E P A k 1 f W U S y k I s J r b M g W a 1 p 1 Q y W Y n S S h J j 9 O 5 Z I 6 q f N C L c p 3 T q 7 + + X C h h H T W 2 N V g q 2 r r Q n q J 5 x 3 2 h t D S l l t b x z W + D U Y 1 Z W q o M e r 1 d / J x X C L / 6 v T g 1 W U F d G r s 4 l T u K F Y 8 C p b i f K c m I 6 / i o Q 4 f R o e r t B T m P H 2 O c X m e e s 4 9 l z l o S y 9 m U 7 q 9 6 Z 2 9 m I c r l P y W t e s 8 h q n b M I Z 5 D W 2 D c I x 4 a L p K L t J G Q S E l E y O c y u m J s d j l / 5 5 K c + K 1 V i 9 q / A 7 I c a 9 s c Q j M b x x W c H d W a a L V W G 6 v H U U 0 / h q 3 / x F 9 h 7 x 1 5 8 8 Q t f k D N S Y a Q Q / u e f / I k a 1 Z / / / O e 1 Y J o u X M C 6 9 d c w F F 9 + w + q H 8 g c j Y m N E Z 5 / 5 S v 5 Y s D X V h W h v N 9 Y b S k t m 5 e s e t 6 M y l 1 E P / D n j H C M e X C 7 D 1 m H i + x r 7 Z o V M q a D G v r U 1 k l Y + 8 5 i g c 4 T g O k h s s X n N q r S 8 h z a e y y 2 2 l M 3 4 H K f h m g k B N f k R + N x x V M j z Z U b 6 U F b g Q V 5 G F A N c L D 3 t O + R z 3 P J 4 N p k k 0 G T t G 1 s 2 V L o / u 5 V r u m / d Q 5 J Y p D G k 2 a z 0 M i W W J a V U Y p F M Q i R q A 2 y Y f u k / / Z y W W 2 p Z 3 M x / S i g t Y R M F W R l K q P F A H O W 5 T q w u 8 s D j t K G 2 0 J B a L S 0 t O l c 1 V 0 v o 7 O p S E c / x Q p f a 2 1 F T U 6 O L r r H F D 4 c j u O 3 2 2 / Q z 1 w R a 2 Q x C T Q q h A k K o q w W l R W 0 N S U X J k 6 z 0 r O s W E b h A Q K 5 X W m g 5 y Y B X d s p y O R Z K D j p a r I p v b Y 0 W P e U 4 p X L r v n m v U U G N c 8 w b v o t 1 n / F 9 x m d T v 0 f 3 Z e u y s 2 I b x 6 o + Z m b C 4 5 D K L e c y Z L u p P K y E 8 y C E m t w p l O U C q w r D K M 2 i e h b H h J S l R a 6 5 h E o n k 7 m V Z J H H I J C V T F X Q I p D u W 6 q f p f K x n y m i U v z j v 0 o y X Z k X 9 2 a B 7 d W 2 H q P p N L G q h C q f S y v C 2 d 4 Q Y r K t z n O j M O v G i u x U l a 9 7 f P q q V b 5 U s C I 9 / / w Z s R F N l c 9 S / d i S i i q 2 p S K O g m x R + 0 S C 0 J j m T K f l 5 e X 6 + 7 S r 2 G F L c h r q n L E 1 d o 1 W S v d l q / 8 b G 8 H s j t o g T v n N d B j F I N k 9 b z 9 1 y / c n 0 b l v E Z H X R o d H k C c N n U F e O c 8 / J a E 0 E l L 5 B 8 c C C C M L B b 4 o X u u Q z 5 N g / D x J p c R N 2 e o 1 2 Z J E F v F I p t m t E M 0 i V A q p D D J F 4 f a 4 8 A u / z I D X t 4 a a l 4 p F C b X c c C 0 J Z e G 5 5 0 5 K K y / q o F R u x v d R 3 S K h S K 4 d N X H J B 6 q K h t d v e m Y G 3 Z 3 d G k 1 f X F y k J O J 5 i 1 g W i Z R k + s 8 g k H V e I Z t w M K g 2 l A W T K y k g C W b 3 9 B q 3 H C n M S p v p 8 + l 1 i 0 g G q Y D x s V H k 5 O a Z x y S E 0 X D w m M R g 3 9 j 0 l F 8 q u x c X B t 0 6 8 W c q i f Q + I Y p F K C M Z k o k q Y 9 L R I Q T i v h C H 2 g m P u a W 9 x P v o A f 3 o L 9 3 c r v G l I I T q Z c n M Y l V J f t J t v o x g E M q l 6 l L 3 O J 0 S Q f P K G 8 O x o y 0 Y G p m S i p 9 0 o 1 s S a + + q K F o u t q M g P 0 9 D j a j G n D p 5 G r V 1 t R q b x w q n 1 B F J 5 h E V m G S a k k p L q c a K b 7 n d Z w k l o I T j e 1 j Q z E 8 r A Y M g B q z 9 h I Y w 8 f t Z Y Q 3 S 8 I K x p U S i a s Z n 5 z H V U 6 5 R S w l F J 4 h d V F U S m e t 1 z c i 1 0 7 3 S M C V c 5 m c N 8 h i S L U k o w + 4 y V D 4 l l J K J 2 6 T a Z x C K k o m x e Q m s W t O A h x 6 + l w / 8 l o X t t Q U I 5 S O h m L k D J 5 D o P Q L b 6 n f B l l t r 3 r E w u C 4 U 1 a L F w I p E V z I D U F 8 P 5 h J q 7 B o R i j h 9 u h 1 d 3 c N C D E N S J b 1 / d u y p 5 5 T A d h 2 6 w d a 8 v q 5 a z 3 P V P U 6 E y Q r O 6 I n B g S E h W o 2 q O S Q R 6 / v E + D j y R Q 1 L J R X 7 p e h K n + W Y 3 C f 1 V 7 7 T P J 4 l k e 7 p d T p 7 K N W 4 6 D M 7 f y 1 C M V G d 4 2 9 a x 1 T V x 0 Z G R F r l 6 j W V m A K 6 5 D M y f R r V c X o g J 4 V E l o S S f Z K G E o u O C T O K X I l E c i m R e C z S i F s h k R J K E u 2 k z V s 2 4 K 5 7 b 9 f f e i t j c U J N D w C Z x U i 8 + l U g p w K 2 d T + p 1 7 / 9 r X / V a c M 4 4 9 G 5 s + e Q k 5 O D Z 5 9 9 B l / 4 w h d x 4 M D L G B k Z V e O 9 q e m C R h g 8 / P D D 4 C B E D n d o b F y L n T t 3 o b y i Q r / r a n A 9 C U V M y / e 9 + O I J x E E i C a H U n u K + A 1 y L r a H I G L q h E k w S J Q Z b 6 W I z z I o N B o d n 5 B f k U W b p O V Z w 3 q u Q e m 1 U b Q 7 j m N F x Z M R j j z 2 p b n n O G n X i x E n s v W O P r p V 0 z 9 1 3 4 Z O / + S l 8 9 S + + h G 9 9 6 7 s a R 3 j n 3 j 1 4 8 s m n U V V V j S 1 S g Q 3 i K u 1 0 K / 8 p Y U m 6 k E g k 9 n 3 5 J y e U S C T B R M i J C 3 2 U Y h a J D D X P I p W 1 b 0 k q Q x o Z h E q V T J b d J I W i a v h P / e z 7 h M C X i T 9 8 i 0 B 0 E v l / b i J c m U h M d A L b P g 4 U G b F 4 B F s + F g Q H F R L b t m 3 T g Y S 9 k h g R Q P s i K I V 5 / / 3 3 q + u c Y G E y 4 x m C x M + / Y S z 0 z G 8 w + b K 8 e N c j e 5 D h t k l l 4 Z T A d P 0 a 2 5 6 R K A 6 0 A P 4 Z o 7 O X i Y 3 G h E h c 6 5 g E 8 n j c a G / r U D u P 0 o G 2 x s j Q k E q q W J Q h O c Y I V g 7 v Y J 5 w v 7 K y X F W 0 f f v 2 6 R K r t H X W r 1 u P P / j 0 H 2 H d u n X 4 z d / 6 X b z 3 v Y 9 I n t t E n Z x R 8 n R 3 d 2 N g c F C + g 6 s F C p H l 8 / 5 x z o k R h U t D n m x q K 2 m + e z M w H Y z j e J c T 5 3 t Y F i Y h T F I o Q b i l 5 N F j I 6 n r 2 9 x a H b R G Y p 6 w M Y t p X O Y v / 9 q H k Z N n S t x b S S R U e 9 8 c C Z U H n x Q 4 k Y h M w y a V C x k F e n w j k S a h J q a v u Y R K x d D A G F 4 5 e F b 1 M E o r y 1 F B m 8 j j s m N r d R y h q B 3 N b T 2 4 b b O o g E I m E s p I d m 3 R G Q D L I G E r k J b q G i s 7 8 3 0 p a G G Y J U I p w 5 h A 2 k h U x U R A C m y i B Q w j M y N T J J F T K r 2 o f M 5 U N d C Q P I b 0 i S t B j 3 Y 4 5 f P s 8 7 I k k 6 n q 6 T Z F Q s m 9 x n F S K v H 7 d V / I R Q l F e 4 q N 4 7 v e + y C q q h d X 8 d + q W J J Q y w l T o r r 4 f F n S m o u 6 F 7 V d V 0 J Z e H H f a 6 J + z Q g h h E x q G 9 F h I W q g H J f 5 p j D c 3 Y Q d O 7 a p G 9 s i E x 0 U + q f H Q s 7 B Y Q R E x a u q q V a n B k 8 u R S q D U E a R 0 B 7 i v d Y 5 4 7 T h 8 a O U 4 7 G S h 3 + m i 1 x J w q 0 c H + 9 y I B z l v k G y W Y 8 e y c O k x 0 I e J Z J F L u v Y I B F J Z d l P t J U q q y r w 3 g + 8 g w 9 y C w v A d n Q O o R p S C B W X w g h P x e H N S / Y n U P + n K s E B d B Y u 5 5 C 4 F u j v F X 3 F R N S b / a Y Q i p i Z D u G H P z w g V Z Y e O x L G s K s o t d a V J T A 2 2 I H 6 + n o l 0 L H j p 3 R w Y U V F 6 S y h u A 0 G Q 2 p P M t r c I B M v 6 L 9 5 I E k M 0 E M X h l 1 I S E L S x q I D h B W b v 8 0 I f 9 5 r S C R r a z g l S K a I q I P H O 8 2 O a F P C K Z G s r R D G 2 i q B 5 H y S S J R K h n T i / P F 8 B 6 / X i 5 / + 8 P u R l Z U + k v k W 0 r E o o U I T M Q w 3 B 3 D i b 0 e w + p F c N L 7 X G O / z 5 S 9 9 S T N 4 j x j P O s t R a Z n o + O 9 F W 3 s b n n 7 q K X z x S 1 9 O G u L X E D e K U B Y u N n f g x E k x p E g s U / 1 j x d 5 R E 0 N X F 4 d 2 1 M l 7 k 0 R 2 a X D i Q s Q Z T E 7 5 d S 0 t m y 2 B o S G u A p l Q Z w S J Q a m 2 G F g g t I 1 c G p l h n F H S y B 8 r + e j w s N g t + f K 9 R k c v w T k C G Z D K L a X N p G R P 8 4 A 0 h C S K H B s q Y N I t r v s W i S w i U R I p w Q y J x O / n m L c 7 7 r o N m z Y 3 6 u / c w l I A / h 9 V M I I y S 5 Y E D A A A A A B J R U 5 E r k J g g g = = < / I m a g e > < / T o u r > < / T o u r s > < C o l o r s / > < / V i s u a l i z a t i o n > 
</file>

<file path=customXml/item17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T a b l e O r d e r " > < C u s t o m C o n t e n t > < ! [ C D A T A [ T a b e l a 1 ] ] > < / C u s t o m C o n t e n t > < / G e m i n i > 
</file>

<file path=customXml/item19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20.xml>��< ? x m l   v e r s i o n = " 1 . 0 "   e n c o d i n g = " u t f - 1 6 " ? > < V i s u a l i z a t i o n L S t a t e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. L S t a t e / 1 . 0 " > < c g > H 4 s I A A A A A A A E A N W a 2 0 7 j V h S G X 8 W K x G V 2 9 v m A E p A x A T z K O C i Z j K q 5 s 2 I T r B o b 2 c 7 A 9 G 2 m v a i 4 6 F 3 v e t G L P F B f o c v k A A l I Y 1 l 1 J S M E i g / k j z + t t f / 1 b / 7 5 6 + / + 6 e N d b H 0 N s z x K k 0 G H I N y x w m S e B l G y G H S W x U 1 X d 0 5 P + m f w c u Q X o z R x / P l t a M F N S X 7 8 m E e D z m 1 R 3 B / 3 e g 8 P D + i B o T R b 9 C j G p P f T x 9 E U r r z z u 1 G S F 3 4 y D z u 7 u 4 I f 3 9 U 5 6 b v 5 + o b d x X f R P E v z 9 K Z A g V / 4 6 G u U L / 0 4 + s U v Q D p a h C k L e q V + u N P 6 e d A 5 n a f L p M i + T c J F + d G u Z t 7 l x L X h 7 G c / X o b W 7 X z Q K b J l C A c u w 3 Q S 5 m m 8 L P 9 Q f v D a i o t B h y t E p F A M v h T H l H H e s e L y c R n E y x O c K 0 2 4 4 Q S O h 3 C 9 8 / q t 4 R 0 u 0 u z O L 4 o w s I M g C / P 8 5 G q Z L L L I 7 / f e n O l v L r m I w j g A M X m R w b O 3 4 F E f J 1 G 8 0 W z 1 / s 8 T L 2 r X Y k 7 6 v Q O R v b 1 H C O f 3 X s O n 6 D 0 / d P j t v k 9 n O h s 6 d e F I i q T i R l H B O F F G a r 2 B I 5 E y G g v D J R M Y G 6 U q w p k u V 0 / z 1 s D Z q W 0 M j j O e D F 3 7 i O L z M f y Y z k Z 7 R X T j x 3 m 1 K m I S A Q X K M Z S L A T I c g D x X E V V I E K o w h Q r S h g t W E Z S T Z q u n y L e C 1 J o u 4 5 Y U 0 6 H o x r B d T G z P q d v w J J J M U W U E w f w V K o o Y 0 1 R S R o y Q X B N T F d V F 5 i e r 3 9 v S 8 H Z q G 4 P j f r J H d R s e p 0 h J a Z S h R A l a I l h X E e I G 4 D A s C B c U 8 F W s I r d Y f Y 9 b 0 + 5 2 a h t D 4 9 i e f V 6 z b m A t 0 o w a r C X D T B F s N k a h a w Q y h D F K O d e K Y S 5 N R T q O n / j B 6 n t b m t t W b W N 0 3 M n I 9 u r i E Q w R T a G v a Q L d D W / W n 6 5 G x E i C K e E U H J 7 R p b 2 r Z O P c L P a T o C 1 d b a e 2 M T j D q T M + 9 H H v + 4 P S w f 7 I F F 6 4 X s m 6 b p u U H F G t h S Y a F i o O r o K s G y W F U g S X g a l S 2 B j 5 X K O V a F 9 E S b z 6 N Q l a 0 y t f C 2 6 M u T 0 a f r S 9 q 5 o N U x B E M e V S Y B i v y s a 4 9 Y Q Y w V p G M S v L k h B N Z M W S t G O Y O Z P b t t T k i 9 z G A H n j y W x 4 W Z O P h C F K S g n e H P y 5 w N A 4 N 2 6 D I 2 2 M o a K 0 g o z B k F W R j 5 f C 0 L 1 o C 5 6 d 2 s b o X I 9 H Y 6 9 u i x M U E Y g e Y L p l U t I X u w G 5 B F N K C Q N o u C I S J u J K H e 4 6 j V d / J q 3 p b y 9 y G 8 N j z 6 a f J k c O O 9 K k t l / v w o o j t K C c M K I g q Y A A a V N E j C O B O S F m 7 Q n L 5 K I S J 3 s J H 7 h N r v 2 1 4 M Z Y Q U r h l Q n F z H P P x 3 s Z R e W g T w A Q i T X Y d w 1 z l J R 8 0 + 6 6 F F F C B Q F + S s M 3 V l X X o 0 k Y J a k 1 S 6 I g b Y m H 3 1 P c G K w P 9 r V d E x L k S B Q M A Z e K a k G E p G J b T g Z h B e 5 + v V C V h y t V 0 w f / f v V b W + h s x T Y G 5 m r 8 d s B 6 3 8 O / l 5 T D i s Q 4 p U K D 3 2 b S k G 0 B Q Q c E Z k J B d k 7 M c 8 h X E c 6 1 v / o j D 3 P r z I 8 e 0 7 w l J X Q o u j F Y z p X r 1 X R 2 U E V C M K w F o 4 p w z d k 2 N s c M G S U 4 T M K 8 n I 7 K 4 5 X K y L m N k r b 4 u o 3 W x r g M Z / t U q h c Q g y 0 l z q i A / E 4 T B T P Q B k v X a G T K L S j J q Y B T l b v b E H b f g j R f L 0 F t K a B D 0 Y 2 B 8 s a f y 5 2 N L 8 N 3 k o b q 0 L q c I 7 A L k M V C u i e 4 3 l E j C u Z Y w W G R e t 4 d x L J q X u 6 l X 3 3 r S 9 i u v O F Q d G P U z o a j S 7 f u 3 o b A C L Y u j G S G Q s J A p Q A r V w b o H A 4 T A e Z c r 6 P b y o 3 v b P U U L 6 J 5 W 3 r f i 9 z G + A y n 1 2 8 i o e r V x K F m Y O W h U h L C w D V s / V 2 X w Y q F J Y Q O A g p M w 7 Y 7 r b g 0 D f P 7 F m V C O 7 X / C Z + e W + 6 / H / w D x 8 m / V l E 4 C v s h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< / c g > < / V i s u a l i z a t i o n L S t a t e > 
</file>

<file path=customXml/item3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5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1 "   D e s c r i p t i o n = " A d i c i o n e   a q u i   u m a   d e s c r i � � o   p a r a   o   t o u r "   x m l n s = " h t t p : / / m i c r o s o f t . d a t a . v i s u a l i z a t i o n . e n g i n e . t o u r s / 1 . 0 " > < S c e n e s > < S c e n e   N a m e = " C S F "   C u s t o m M a p G u i d = " 0 0 0 0 0 0 0 0 - 0 0 0 0 - 0 0 0 0 - 0 0 0 0 - 0 0 0 0 0 0 0 0 0 0 0 0 "   C u s t o m M a p I d = " 0 0 0 0 0 0 0 0 - 0 0 0 0 - 0 0 0 0 - 0 0 0 0 - 0 0 0 0 0 0 0 0 0 0 0 0 "   S c e n e I d = " a 2 a 2 7 9 9 e - e a 1 f - 4 2 3 6 - 9 1 4 e - 9 c 9 9 0 d 2 6 5 b f 1 " > < T r a n s i t i o n > M o v e T o < / T r a n s i t i o n > < E f f e c t > R o t a t e G l o b e < / E f f e c t > < T h e m e > B i n g R o a d < / T h e m e > < T h e m e W i t h L a b e l > t r u e < / T h e m e W i t h L a b e l > < F l a t M o d e E n a b l e d > f a l s e < / F l a t M o d e E n a b l e d > < D u r a t i o n > 3 1 2 5 0 0 0 0 0 < / D u r a t i o n > < T r a n s i t i o n D u r a t i o n > 3 6 2 5 0 0 0 0 0 < / T r a n s i t i o n D u r a t i o n > < S p e e d > 0 . 3 3 0 5 0 8 4 7 4 5 7 6 2 7 1 1 9 < / S p e e d > < F r a m e > < C a m e r a > < L a t i t u d e > 3 1 . 0 9 6 0 8 8 9 5 6 8 6 2 6 < / L a t i t u d e > < L o n g i t u d e > - 4 8 . 5 5 7 2 1 8 1 3 3 9 8 3 6 7 5 < / L o n g i t u d e > < R o t a t i o n > 0 < / R o t a t i o n > < P i v o t A n g l e > 0 . 0 0 1 3 5 8 5 7 3 8 0 5 7 7 1 4 6 < / P i v o t A n g l e > < D i s t a n c e > 1 . 9 9 0 4 6 6 8 1 2 2 0 4 2 0 3 3 < / D i s t a n c e > < / C a m e r a > < I m a g e > i V B O R w 0 K G g o A A A A N S U h E U g A A A N Q A A A B 1 C A Y A A A A 2 n s 9 T A A A A A X N S R 0 I A r s 4 c 6 Q A A A A R n Q U 1 B A A C x j w v 8 Y Q U A A A A J c E h Z c w A A B C E A A A Q h A V l M W R s A A F L N S U R B V H h e 7 b 0 H Y F z X d S b 8 T R 9 g 0 H t v L G D v E i m q y 5 Z s W b b l k j j N j p 0 4 Z T f Z 2 M k 6 y S Y b O / E m + 8 f 5 3 e K N s 5 v E j p 0 e 2 + v E k i N Z s q 1 C S R T F I r F X A A R A 9 F 4 H w P S Z P d 9 5 7 2 F m 0 E h K p A h Q / M D L V 2 f m v X v v d 0 + 5 5 9 5 r + 8 G B 1 x J I w Y 7 G V c j P 9 p l H y w c 2 J O B 2 u x E O h 3 H 2 U j f 6 h s f M K 2 8 e N j b U o L Y 0 F 8 F g A H a 7 H d F Y H C e 6 n B j 0 8 / m A t z W G Y J O d 9 m E b J g J 2 + E M 2 B C L y 5 J L D P F 9 X E E N D U Q x d Y w 6 0 j z j g s C W Q k 5 H A w K R d v 3 9 n T Q S Z 7 g Q y X G l F c k V o G n C h c 8 y u v 8 W n 4 e 8 t j e Q 9 N t k p y Y 7 D E x 9 D Z W k e v C 7 I s 7 t Q 6 J 1 B 3 0 Q Q T R 1 9 x o 2 3 c F k Y J X k L S 6 K u v A Q P 3 7 E Z V U U + T P k n 9 V w s F g M S c f i n Q y j I i K A o W 4 6 F 9 A m p 0 R W 5 c Q z 4 7 d h Y E U W O N 4 F 7 V 4 c 1 k U T P N 7 n R O 2 H D q u K o k s 0 i E 3 G 0 0 4 X 9 F 9 3 4 8 X k P x m a u r m g a S y P Y W h m F 2 8 E j 4 z k 0 R W M Y H / X D Y Z / L s A T i 8 Q Q 6 O o Y R j U Q x M Q M 0 l H k w P t A O e z y I w o w A I n D D m 1 G A B 3 c 1 a h 7 c w u U h p c a M T k 0 r A X O f + f o k r 8 c r R N q K t V U F C M x M I x K J w O F 0 S k W M a 2 K F z c x w Y k d N D F v K w / I Z Y G T a j h d a 3 C p l x m R / J g T s b 3 W K F E j I f R H c v z a E d a U x 5 H i W l k K v d o i Y u E p 4 5 T d 9 E H E p z z X L H 4 c d u f l Z K k 0 t k h E T Q j J K q J q a Q t j l n k A E O D / g l e t x l V i 8 z 4 U w c t x h X B q x Y 2 1 1 o e T F F m R l Z M i n 0 / P p V k o m + w L n Z s G s D 0 t B L E s s 9 N z X M J V V r s b 9 2 1 d J 6 x 0 U F S + o l a x / A v j R O T c i 0 u o T 7 V L R h q d s O N D q Q s + 4 A 4 c u u X C 0 w y m V O Y G 7 V o W 1 c k Y k + 7 Z X R d E 3 6 U B h Z h z R u E 0 + I 9 k u 9 1 w O 0 2 E + z J X D 5 4 l j S 4 N H n t 8 G E T 6 L g m T J E Z J p A a e g X 6 R l V 2 S V v i 8 x E w h i K h h H k W c S 4 V A I k X A Q d 2 9 t w O 6 N D f P y 6 1 Y y k u 2 p V 4 6 m Z e u O x g b k Z Y l q E 4 r i w P k h f P P 5 V n z s g V V 4 e F u 5 X n / i i S d U 3 S k r K 8 W 5 c + d w 8 e J F f O x j v 4 B v f O N v k e H N g M f r g V N a 8 b q 6 e v h 8 m X j 5 5 Z f x B 5 / + N H y Z b 8 w u S 7 W h z l 3 q Q d / I 9 b O h q m q 3 Y 3 3 x j L 6 n J Y l Y + 8 z G 3 T w G e i b s q B T 1 b j J g w 8 F 2 J 5 w i 7 + v F R s p 0 i 2 A Q w h z r M q T M r t o I s k U i k U j l u Q Y Z S R Z K s W c v C A E W w X 1 r w n A 7 5 9 T 6 J c C 2 r 3 X Y i d W i T i 7 1 v Q u B D Y a F L C H Q 6 q w J l J a W Y k S e u W 3 U i d v l H f j e N r s D Y b E h 8 w o K s e / o B Q T D I t p u Y R a L K u r D k y G 8 Q 0 h 0 z / o y 2 Q + Y Z 4 H m 5 i b 0 9 f W i q 6 s b h Y V F e O C B B / D 3 f / 9 3 u N T e j v y C f G z Y s B E X L l x A S U k x x s c n U F 1 d j R 8 + / U P z 0 8 s b v p I t K M 8 v R m P h l B L X I p O R D C J Z Z C J I J h 5 n e + N 4 o D G M T W I z 1 R f G U C r 2 V K a p 0 q 2 R y l 0 g k m l f s 1 t U K i c u j a q R A 5 8 7 g S G p r H R S L I a L Q w 4 c a b 9 y 1 Y 8 k z Z f f C o p t d j V E J G b f T f 5 N h X L Q N F m l 5 d d y 9 g h 2 V Y f V + U L S s W F r H c s U i R X E P V t X 4 a 5 N d e Y 3 3 A I h E u p Y W s 7 v a K x X C T U T j u J I y 6 i e y 8 l 0 Y E d 9 o e 7 f K K R L q N 5 r L q E y i r Z j T b 4 f x d m G w y G V P F S f + P u p s K 4 t h r N 9 L m w s N 1 p v O h l q C 6 L o H n d i b U k U l X k x t X F G x c Y 6 2 e N E J J a U D q m g 1 + + 0 X L 9 v r W G f X S n O 9 j p F e h r E f b 0 g e c p z o y i y 9 a C 8 v A y d / X a 0 T r p w v z Q c d r k 2 J K Z a Q W Y M M T i Q l 5 O D H x 4 6 f d k 8 e S v A 9 t T B O Y R a K 4 R K c Z s z j 1 K 0 g R s G m z z I L K E 6 r h 2 h b H Y n X N m b U Z 8 1 g I o i G u W W R E p g 0 G / D G a m c d C n n Z 8 R Q k W e c j 0 a j q t b O R S h q g 0 c k w 3 T I T g V R W n o b m v p d C I k Q Y h 6 S S N 1 j D j y 4 P k R 1 W + w p 4 J U 2 t 0 q U h c D v y s 2 I Y 5 v Y Y F e C A / J d 0 / K b 1 x L b q 6 P I t P m R p W Y A V V s P G k u j 8 s x 2 u O H H 6 o p M y Q s X H J J e O N 7 8 l l c B L + u b v V o y s c K v F G Q V 1 s G R t R n b y s Z M M s X T p F O h L 4 7 7 R T p s L I / O k o k g m d x D / y j p n 9 V u s U A C v N L u R t e 4 H Q e l c p / q M c h E 8 K P j M 3 b c s z q M f U 1 u l X o 8 x 2 P a P P O 8 2 o I 7 6 s N Y L 5 X 3 S r C / d W E y e R w J 2 K W U c 7 0 J V O f H 8 Z C Q u V Q a i C t F 9 5 h d b e E O a c T c t h A e X E d H h Q 0 d o 3 a E k S 2 N S w x + / x S i k R D u 3 F C N N Z V F 5 i f f m t B y T E 2 p S I y 2 I d H 2 L B L h K f P M f P T 1 3 p h O v 7 n P f b X J V 9 g o F T A X d 9 S M i 7 1 j U 3 u J l c N y G f P Y q u Q W w S i Z C N + F D 8 D T + + c I 9 j 2 r D Q 5 J 9 I L Y S C 9 d d G N L R Q T r h A S s x E R D Y R R 3 r Y p g V 2 0 Y e 4 Q g d G 3 T 3 j r Z 7 R K 7 y q P u 6 s q 8 + I J e u R m R X J 7 L m F D s J L 4 4 6 E B g E Y 9 g Q t 4 2 V + y 5 d c V T K H I O 4 g d P / R h r C k R f u 0 K M z t g w M T m N m p p y 1 R A m J i a x Q V T Z k q y Y k u q 5 J i 9 i C b u c 9 2 N 0 d A x V h d n Y 0 V A 6 L 7 / f M u n p g 8 f T i n K 7 q n y Z w E S 3 0 M 2 B 2 P c / A n v d A 7 D d 9 d / 1 + h P / 8 Q R O n j y J + + + / D 1 / 4 / B f w 2 T / + H 2 h p b k E g M C N X b X L t B D 7 w g Q / I c V B a L v Z 1 2 P C + 9 7 9 P P / t G M F f l 6 x 8 Z N 6 9 c P b L L t 2 F 6 K o Z 7 G q a F K O n 9 M 9 x S t T n f Z 8 N t d W L g B w L w e E V 6 C c F s J k s C o 6 e l s i d w c v w 2 V d s s F G f F t R + q M j e G A b 8 D Y Z F O T r u Q M 2 G D W y T F P W u S 0 p u R F E c u u Z D h j o u 9 u r C i Q C 8 g + 6 7 o w F g I z 4 m k i 8 V Z j J d H d X 5 M i c 4 G 4 L U O l x B l / m / y m p k N a e D 5 t f L Z W v k O v l d s Z g Q J T 6 F 8 h w P s Q a g p l H c Y a U d e X r 4 0 J A 5 2 f c H p c u F w c 7 / 5 D W 8 d L F y S F j I K 4 H j 0 n 4 C K 3 e Y J e v m a k Z 2 d h f b 2 S 9 i x Y w e O H D 6 M y s o K F B e X 4 L X X X s X W r V v x 4 o s v K Z l 4 L z 2 C y w m Z J d s w O R n D 3 S a Z 0 j 1 5 R m 3 K k h Z 9 V 6 2 h + p F M h E Z G m D g y u g t H R 9 P J R F D 6 M H S o a 9 w g E 6 s 6 + 5 0 o f W h f j Q c M 1 0 a P q F G 0 j X I k L U Y m I i i f a R t y 6 G f n o l t + 4 0 r J R F C S P X P B o w 6 S h c h E z C W T y / R r 8 H x T v x M n u l z q w T w z W i r v Z 1 O n S 3 1 x D M c 6 n f B H s 4 R Q u V I 3 f M j J z d W G 9 L 6 t D c Y X v I V g e / r Q H A m 1 x p R Q b L m 7 X t F z 9 p J N S H j z d P 9 G I U 1 C d b 4 + C e U T M v n 9 U d x R F 4 D X G R O S s M V m / F t 6 T R o c H M H h I 6 / i t l 3 b U V q a D L k h M e b 2 7 w Q D I X g z 0 s + V 5 c Q l x Z C X G c e 5 P q d I P L s Q x 3 B p 0 3 N H 5 w G l W a f p Q l 8 K m y u i s 3 1 X q e B n L w z M d 4 x c b 2 S L L c Z W g X G K 7 G + 7 W 2 z A Y 5 0 u D I t k L s q Q f J 1 p x q Z N m z A 0 N I S M D C 9 6 B 4 b Q L w 3 J W w W L N 4 9 S 0 W w 1 d 2 m 6 0 W S 6 F i C Z p k T N 2 1 V t k I m S K Z V M q d u i o n x k F V T j m W f 3 4 c y Z C 2 h t 7 d D 7 D 4 j h n 4 q E E D I 3 x 4 v J U T + G B i f F 1 j Q i D B j H R 8 8 g 4 + r o o d t a a X i + G J 9 H Q q 6 W V p 0 S 4 0 p A L + N C 9 l X z 4 J t D J k p d C 6 Q F H R K d 3 Y Y N V l M Q U 6 m 3 U e x G h 1 w s y H F j / f p G R C I h b Y j O n T 2 P D Y 2 r R Z J l 6 f 1 v B S z p l F i u m P v M l 0 u e 3 F W Y n o 6 j P D u E b I + h y h H W N i J S z 3 J G E F T D 7 r t j I x 5 5 1 z v l C 2 w 4 d f q 0 G N w T 8 y q 2 0 y X S Z 2 I a D u G G S w w H m 9 t Q D 2 l r p I I q 5 O 2 1 S f u J f U u p G B 8 a h 3 9 s E v Z o G C 6 x u Y b 6 k 9 K X P 0 l n x 1 z Q r r n e 4 H M z h I r g z 4 2 N z 8 A / P o 3 8 4 h y E p w N o G n C I t A / h t J C e N y Q k g 5 i P 9 I J O T I y j c d 1 a z d O x M T 8 2 V B W l l c n N m k R C z T 1 l I B K M 4 + x T v f i n j x 9 B x 2 s j 5 t n 5 m J k J Y G T Y u N 7 f 9 2 Y Z o X O f e f H k y a 0 V G 8 S H w o w g G k s Y X 5 f Q I N d Z M k W k E r t d s 8 e E T 6 M c E s j P z 8 W m j Y 1 4 z 7 s f h i e r Q L 8 x F X S Z u z I z 4 c v N R l 6 h 0 Q q z 4 9 b 4 f B K 0 d Y 5 0 J E l B M l g / F 5 H 8 y 8 l 2 w y V G f E j s k p G x o E j I b M R M j y I R F h u K p G K k O i X b + I w t z V 1 / v R C S R 2 A H N V 3 t d w q x 8 v I y k Z X n Q 8 g / j Y L C T H 0 H q q 9 5 7 j D K c 6 K o L Y y q S s 6 8 b B s K q / 1 J z 2 h R U Q G K 5 H P 5 2 T n y r e n l c 7 O l R Y N j J / s D 2 P i u C u S W e 9 B 9 e s I 4 K f j O t 7 + N z / z B p 7 H v + X 0 4 d P A g / v b r X 1 M H x G 9 / 6 l O Y n p n G X 3 7 1 q + o F v O 5 Y 6 L k X S M F o r k q g T P u U F j S T g y J F E J i Z 0 Y p s V W 4 i l V g W n E 6 H 2 g 6 p X r r F w M 5 b p l T M D Y S t y x x U r x / h y s y A 3 Z s J b x b j I F 3 I E R U y I X o D o 9 p T w c 5 f O j j O 9 z t x v H u + x L o e Y A R H 3 4 R d f 9 N h i + P d g / 9 V 0 3 u D f y q q X / K d W k e 9 2 p B Q 3 W F + k l T + 3 h Z 4 p K F i 4 8 W G a X x i E m s q c u e V z 8 2 W F r W h f P k e X D o y g r 2 / u A o l D U k d O C c n V 1 u e m t o a d H f 3 a A Y + + + w z K u a Z k Z O T f p w 8 c c K 8 + 8 b B 4 f T A l r X V a C F d w 8 B 0 t 5 K F t h D B b Y Z U 5 r n 8 E c v K 3 E u C 9 7 J i X A k s z 1 g q 6 E b e U C b P k R X H l s o o V l f n L O h o U J V S x B c H L y 6 F y P y P X l c w u u N I R 9 L x 4 k o E l F g W N o R a E O 3 v 0 b y 8 / 0 + O Y C a U Q F l Z C T o 7 u + S d E r h 4 s Q 2 h Q A A T Y y M o y S 8 X c s 7 P 4 5 s F t h 8 d P p F W p b a u q U N e V q b u x 6 I J x C I J u D O W L u A 3 A 6 l e v g u d f e g f X d r L 5 8 j d i m A w g t V F I V T n R d D b 0 4 u i 4 i I l v g F K K 3 N X M C P S K l P U N 7 q V q e J Y I J n m V n D e k 4 p c b x w T Q b u 2 0 G 9 f l / z s Y h g Z H h Y 1 s V g H E 8 7 h 8 7 J E r a c D j Q 1 l O H 7 y E n a P / 4 1 5 F n i y 5 M u 6 3 d n z D G r j I 5 h 8 + 6 P Y 9 Q e H l E T f + Y U S r B M b a l K 0 F 8 b + d X X 1 Y N O m D W h t 6 0 R v p F J a h W 7 9 7 M 0 G q S m m r J p N S T i c t m V B p v m Y + 8 z p y Z 2 / E S E x A H Z U + J V M l E x l 5 W U 4 c / q s X D e Q S i Z K H 5 K J g / o Y 7 q M S S Y h L L C Q t S L i G w q S Y I J k 4 d O O B x s u T i c j L z 4 c n x X u 2 3 D F h r 8 Z r f / l h y d M p H P H 9 j G S x H f H c O g 3 L 4 h C T o 5 U P 4 q S v H u d O n c E P f m s 9 P L Y w J m J e y d c o e o R I 9 K Z + 9 9 i k N o Z t r a 2 I x R I Y n s y X b 1 6 4 / F Z y m m 9 D p S I W g G 2 m 1 T w w w M o 3 O m J E o d 8 w z H 3 m l O T w 5 C I Q t K G + I I Q M h z H I L 6 h R H M C 2 7 V t x 7 O g J J Z g F d t h S b S X Y W e l z x 5 R E L p G G S 6 F t x N D t G H 1 A q U Q y W a F K S 0 J + m 9 / f M u B c E d K J 8 L n j K B 1 7 C Z U / e h c m c n f i x a o v I L r t V 0 W 9 T c D J W E F 5 7 0 h J A U 7 / L R A N T u P w 5 + 7 H 7 R u q J V + d C I b C S q T b 1 5 b g y 9 9 6 W S M o 7 l y T w N S M N E g 2 7 7 z y W + n J 8 Z F f / s + f l d 1 Z l B X k w S v G p C 0 8 D P v M B b j a / p v o P T N I Z O / U 6 1 / / 2 t d 0 z N N n P v 1 p d H d 1 4 f i x Y 3 j y i S c w N j a O M 2 f O 4 N i x o / i H f / g H P P j g g + p C v V b g N 9 G Z Q A I M T 0 5 h K m D 0 + c x F w t u I P G 8 Y 6 0 r C s 8 6 H V A O / r L w U T R e a U F R k B H F a E o h G v x H d r Y d L g p 4 2 D h Y k N o t N R O m 0 F N g I s W 8 q 2 y t v I X n C f C k U e 4 r W H A N m l z v 8 I T v C a 3 4 a k Y t P I L H 1 V z E T E Q m V o J P E c K 2 P B e w o L c j F 1 o e z 1 V 5 q a 2 1 H p i 9 T p b 5 X 7 G 1 G U E w P d e G + n a u R k 5 2 N 3 N w c 2 K M T C N j y R J W f N n / l 5 s D i p R n 3 I 5 6 z E 7 G y j 8 p d S a e E 5 Y R g i N H E x A R G R F p 1 d X a a I U Y J H D 9 + 3 A g / e u F F 4 w N v I l x 5 W + S F w t h W G V I p R N U t 1 f 1 s S a a G V Q 0 Y G h q W B i G p x 7 M D k 0 G q V w I O F S f o q W M r f T m Q 2 N 3 j b v S M 2 z E l N o W F N c U x I W Q k r f N 0 u S K S W Y W a T 7 4 K v 6 i 3 d N m 3 D T s 0 1 p D 2 J E f 1 T k u D l J G R g d 1 7 b s M 9 9 9 4 l p M n F 4 O A Q z p 4 5 h + 7 u X k x N G Q H W L c 3 N Y l d N o a L I L W p 1 A u v L b q 5 O X 9 u P j 5 x K K 8 2 t q 2 u R S 6 d E I g r 7 y H N y J o 5 E 1 j p p + e u N G 2 4 Q b K K 6 z T o l u v o x M J p 0 5 R P Z Z e s w J h X 2 r p p R l U h 0 i V t x e E S q m m e B 5 y i t S s W + o i d r U 1 0 2 B c h l 8 X K r W 0 O J N p R H U T X H R b 4 Q 2 N c 1 E v C g y J f Q + D y 2 6 g Q f i S N 4 G e H X P H j l I 3 O X G 5 g H n O m J o V a p e P a Z f d i x c 5 t O A u N y u j S I e s v W z e j o 6 E R x U b G e H 5 i 0 w R W f R L f / T X Z d X i c s L q F s T s S L 3 i H p 4 R t O p i u B f 8 q F 2 2 s C Y j i H E B U V y y u t J a f 8 m p l e X K W g 6 r V K p F W W z w f / S F 8 a m Y 5 3 p / c D p Y K S q U I q 0 Z W Q i Z i Z n k F Z D u 0 N Q 0 W y E J J W n U P m 6 w r j e P s V O j S W I x i B z q h 6 C 0 / N P E 0 f K l a t r t c h H a F g W A c o j v l 2 o 3 M 4 h s L C A v T 1 9 6 O z o w t 9 g + P I 9 i U b v p W O p Z 0 S y x V z n t l T u B n x W F Q d C h m i t 1 N C G S p f Q n R 5 3 + w 4 p s n x + a 5 2 O h + o x m 5 d X 4 X + g Q H z L L C x f H G y 3 F Y b x i a R T l c K y 8 H R L a p x K r w p w z J o Y 6 1 E 0 A T d W S O E Y d C s i c + N f x H 3 9 L 4 d B Q W F C A Y Z 1 1 e s 5 b G n L o S W 0 W w c H S j R W M T C o g J k 5 x X I l 9 h Q m W 2 E L 6 3 0 t G g p R u N R v N C x D 5 8 / 9 G e 4 N N 5 u n r W 8 f I u H I t 0 I B A J x 3 L d 6 R m 0 m g s 9 I E n E Y A Q u S N g x V x Z y 8 P L 2 H Y 5 w I S j M L H J X K C R + f f P o F f O e 5 L r z Y v P h Y o 6 t 1 t t A 4 5 / N U 1 d S Y Z 5 L g s 9 D R w o G E V / e t y w P M 8 k P t x u S c t K X Y i P 3 m 4 U + K P g u x o 7 K x a d N 6 t L S 0 o k U I F J H 8 / P F P / S N G T v X D X d i I 8 x M V 8 N k m s f 9 i B r I y V q 7 K m w r b j 1 8 9 n W x a B F t X 1 a g N 1 T F 5 C Z V Z V f j I E z + H 7 a X b 8 b t 7 f k + v / / V f / R 8 0 N K x C d U 0 1 H v v e Y 5 K B U h k 8 X v W W 0 b O 3 Z e t W v e 9 a I 8 2 G 6 h 6 Y t a G c u Z s Q F x t l T 8 2 U V n Q S h v Y N x y U R C 9 l O B O e Z c 3 u S H b Q v N j l g D 4 0 g 4 C r V + e d i s Q j e t d W j b u F U j E l j k l 9 4 b S a s Y W Q E o 8 / Z q q 0 X i X e 2 b 3 E 1 c 6 W A k S K c z H M u X j 1 x E W O e j f D 2 H 8 Y T n 2 z G F 0 7 9 l M 5 j W G j r w X Q i D 8 O T E e 0 7 L M w 1 u j h W K r T r J D V Z 8 D l 9 G A 4 M 4 R / e / Y + 4 v T w 5 w J D q U S Q a w d q 1 j f B K h b z v v v v F s D + P q S k / T p w 4 b t 5 1 f W E 9 q 8 P l E 5 U i h t 2 1 x k S U J M / x E 2 f h c R j q 2 m J k I u y m S 5 2 g 0 + C u t T H s W p e n 4 5 h c b i / 8 Q 5 1 o H Z k v w K + G T J z V i C 2 3 l Z 5 v 8 m h r f v i S W 6 d d t s Z W 3 S c V 8 E a M b b o e Y F g U B 1 K m g l 7 B 6 o a 1 u h + p 2 I 1 H / u 3 D K r H u q I + g K 1 C O W I L T n o l 0 k 1 K N R B c O L 1 0 x 6 Z n X 0 i X U F k o o U X + I 4 Z k h + C N + V G f X i N F 5 Y w s 8 V U I 1 U U K N T c C e L d I p G s Y d p n R i H C H j x 8 6 d a 8 I H P / h e / R x V L Y Y b W V s i H B b p 5 D Y q M y M i L B v H k l o M B h 2 Z C K A k O 4 G 1 F c k O X q p n d H Z c D h w G z z k j M t 1 x H U h I o 5 3 D 6 r m Y w H N C q l Q w p o + t O i f G b B + 5 O U h F p I Z v s T G x w M D h 3 o n k e 6 4 p C u F c r + R z U Q C n u + J I x M O o l H M r F U t a w k W Z x a j P b b j h Z F o M o V B M R 9 9 a 0 s n r z c S F p h Y 8 8 u 5 3 Y P 9 + j j Y 2 x u Y Q V v C u I q U J Y c + 9 B Z K J Q y T o Q g 8 l f D h 1 9 l L a Q E C S 8 n I 4 1 + d C X g Y n v g x h j 7 T A q 4 p j 2 F Z l B N b O J R O x v i y q 0 R b 0 9 t 2 9 O o Q d 1 T f H N F z D k 8 a 4 s / H x c e T 4 D 5 t n o V N W 7 6 g 2 y o H X m 4 e Y / z a c 6 3 f B 5 b Q h M J W c V H U l Y k l C y R v D J q 1 5 K i y n x E D / 5 c c + p T o w + v u u 7 e x I j p x N U g x x e Y E k O 5 x S I G 9 / 2 / 3 4 6 l f / W j s W 9 + 8 / i J 6 e P n Q f M C o p J R z n 7 S Z x K I 0 o c W Z J J u C I 3 H g s h v q i K P Y 0 R E S N n U T r k E P n L i d o J y 6 l R t I G i g + f w E B f r 9 5 H G + l I h 0 t U v I U N 7 j 1 1 4 d k o C 7 r U v c J 9 r t C x 0 r G l M g J H I o D m 5 o v a 2 b t j 2 w b z i g F O T Z Y M 0 7 L p y i B s F D k 8 R R Q R d A 2 s 3 D x w / P y v / P p n + V J W Y g i J h h 5 N T c B 2 6 B k 4 P v c b U t I + J F Y Z m f L 1 r / 0 N x i c m t H L + r / / 1 F R w 5 d B g d H Z d w 5 s x p v P j i i x p q w h C k 1 1 4 9 g m e f e R Y z g R k d N x U T R f q p p 5 6 S 8 6 9 q 9 E J V d b V + 3 5 W C n Z 9 W 6 N H Y T A R j g U z U 5 Y W Q 6 4 0 p S a w w I 4 / H r f e w g D i i t u u v y j B 8 N o r 2 H 4 X R 8 E 6 P 3 s d r d K 1 T O l k S j K F H r Y P A g x t i K G A H r B w 3 X R p B d m G l j g v i l M l U D f 3 + S X X C L I S 2 c 4 e w Y 8 d 2 j E 2 M I z c n R y q N T a d H H p 1 e u I J w o h X O f s Q B g x 2 j R u T B p d H l q Q 1 c D j t F s j I M i x K Z f W 0 Z X j e K i g o 1 f 5 n n n H P d w n T Y r l J 5 R P K l r p D S O Y r e M U P L G B u d E r X a j U J f F A k b W 5 t k 3 V w J i W U u F S y Z Z j E 6 i M S 9 7 0 H 8 k Z 9 F I p K M m 6 N T Y m x 0 V K U P M 4 r e P n r W S D D / 5 O S s Y 4 K V m u c 4 V G H v n X c q y T I z D f u j p + e N h e 7 b P a W i f s V Q m R t V h 4 J H J A 6 X m z F U s g T u v n s v d u 3 a j s n v r D I + I K B g 4 Z x y J J M F F q A l c V 6 6 6 E J V v n G N Z O J U W 5 l 5 F a q e l O j a T w Y 4 H i w w P a P z f q e i u 6 c X O 4 V M R G 9 3 7 + z v U A J x G j A e M X H R g O Q T i G o k 9 l b X u D F v + N F O q U i Z n I X J v L i C M H e U c i p o P x K p 8 6 3 T T m X e X x K 7 8 Z i 8 N y s f V y 3 J 8 o l a L P s e u c Y s X H H p 2 a N n 0 n J i c 0 O 1 O i V s I b F N 9 n 0 f y M p F I r c A i c 1 J T 9 + N Q J r b f N C N j q E Q 3 t 5 o 9 O H w R d j / w Q g J y y a a H o j h l T 9 N u m A Z d R 5 4 2 8 u 4 6 6 4 7 k Z e X I 4 2 B X a M o 2 P E 7 H U z g Y J s N 9 6 0 z C E C 8 c m o A 6 9 e U I 1 / s I c 4 9 x 0 B Q h g 0 F x n v l d 2 L I z c 9 V t b e / f x A u a V j W r l u L g o I C / e y B V w 7 h z r 1 7 d P 9 k t 1 M 7 P / s m K B m N s V O U e F e 7 V M 2 y R y y I G m e L R k b s 3 W v U F e + F b y G 4 7 m e 0 g e B k L h x g a Q U V W + B 0 a m P T o h 5 H I 4 h I n U v E Y 3 D a I m g s m s J Y Y r 7 N u d y R / n Y p S H g y E H / n T y N + 5 z t v O J n S Y c 3 y G l H V k S 0 7 C 4 z V k 2 S y x j F N D q Y b t 0 V 3 h 0 S 6 u v H a a 8 f Q c r E N X / n K / 1 Y y E U O T c T S U M n x G D z E 8 P I L G K o + S i d L q e 8 + e x e M v 9 + D x H 7 4 K X 2 6 J S O U q j Z p e s 2 Y N 7 t i z G x s 3 b 1 Q y 0 T 0 8 G b T B n V O N 5 y 8 4 8 W K L W 9 T H u J K I X i / O Y 8 e x U z c d m Q Q J u w d 1 9 Q 1 Y t 9 6 Y m E U L R W C f G d S G h J i 7 K i P P c / I a X d N D 7 h 8 f m U b c 5 k B V g T Q 6 o R l k C b F W G k R C n Z 0 j o a p m 3 e b L C U k J F c G Z P j s y o r 2 o K s 5 Q R w H V T + r q l v r G C A h / q w P H / 8 Y k l a g S D 3 w p G + f O X U B z S 4 u Q L o I 7 7 9 y L l w 8 c w O D A I D 7 w g U d 1 h Q n O 0 x c I R n G o W V S 6 y S D i U h k y v Q 6 8 8 + 6 N Y h u m O x Y o G e 1 q T D M 6 I I 6 j X R 6 M i z 1 k 1 K U E V h f H d d n P 4 1 0 u b Z X T M v k m B e P 5 O M 3 0 e c n n 9 R t E 3 K e A j U 2 q l 5 N O C Y 4 j 6 + v r R y A Q w f n R A r W 7 x q c j c N n C 2 F r u l 3 I V O y u + / N Z 7 X g q L S i g O Y + 4 Y D e N Q 2 7 S 0 0 v O r A 4 d r j I + N q b e M + 6 k e v e s N q m / G J P i G 1 8 1 y S B A 8 n h g f h 6 v C C I p 1 l s 3 g w T / P w Z R / A p s 3 r 8 c H 3 v 9 e P L 9 v n x L w J z 7 4 f g 3 S v N h 6 S V V A 2 m J 5 u T 7 c s b E Q j 9 5 T j Z 9 5 9 0 6 8 6 5 7 1 Y j O l 2 0 u E E b Z k S M f n m 8 S u l N a X + w S l Z k x U U H b c c g 2 o t w K Z C H r p i L 7 + Z E y k h a R X z 7 C l r K k C M j J 8 a G p q g s 2 d p Z K b e R e K s l r a p X 6 N q + a x k j D P K c E X Y B q b i a H Q 5 8 C P z k 3 h y T M T s + e / 8 + 1 v 4 U t f / I I 6 G f b t e x 7 / 8 i / / I h V 4 A r / z 2 5 / C p H 8 S 3 3 / 8 M X z 2 j / 5 w 9 v 5 r l V J B j 9 9 Y j E O o a T s l 1 4 Q l u F 9 S W o r c v F z c 9 0 U P 7 v 6 d Q v 2 C 7 B x O Y c X r w F f + / P 8 X i V S M / / n / f Q 6 / / / v / D a d O n U r r Y 8 r N t M M e N 1 Z 0 p 4 s 9 v z C 5 o g Q b D k K f S 2 5 g P 1 U c 8 z 1 z 9 N b R b f 5 W Q z i a E B t q D 6 a m 0 q P 8 U 6 e T 5 p R k F q g V 3 H 3 3 H p T k c O 5 4 m 8 6 s S 0 y K a p y T k 4 2 M 4 L C W w 0 p J i 0 o o w i t G x S c e K M S 6 s q S o Z s D p Q w + 9 A w d e f l k r M 1 v q j s 4 O e f k c V a X 2 7 9 + P / H y G 5 1 + / V T l o 2 9 B z x k F r r N Q W p u c M 1 a D N R E n U e a l d p Z k F q o 7 E Z z 7 9 e 2 L 7 5 O E T n / g 1 9 V 6 m I v V 7 U z E 8 O I A J f w B 2 t w / 9 E w m M T C 9 8 3 1 s V B 9 q 8 o h 5 7 c P r 0 G f O M g U H T G c H V 6 l 0 p t a 6 w M B 9 + K U e u W t L o a 0 d u R k I X m M v P F M 1 D y o 4 q / k q C 7 b l j 5 9 L a 0 c 3 1 t K E M 9 3 a n q H w x u V q e 4 4 Q 3 N R d u B E w b K i Q Z P D g R R b 4 3 g N O n T q N e x z N x 0 k X D B U 4 i k O i p B F I n h k g W K x i W 0 i j 1 O h s F d u j 6 s r L U i 8 h r / B 6 q l l x M z A L 7 u 8 7 3 x u H y Z G s 4 E W P Q b m E + t l e F M d r b j J L q R p 3 P / W C 7 S 0 f 6 E g y c n T v V G q X + 8 P A w h o Z G U F t b o 8 e h c E j M i b A 6 i F A w P 0 p / u W J J l t Q U u F F f 6 L 7 x Z F I k K y 8 D M C l A 6 u p r 0 X T h g h a A R S Z i c i J p 8 / A 8 C a L R E V J I d C b 4 J 4 3 r P M / E 3 n y S a X J i U k l L q W a Q y o 6 x 0 R G 1 I f t 6 B 3 S q 4 a F Q P n o n n b f I t A R O 9 L g x 6 F i v s 0 h N i u n A R b 2 p k Y e D 0 / P I R N A G z p L 8 T 9 U S 6 P l j I V P t c 8 V W T j j S / I 5 d p m U M P t 4 U l 4 C R E m I h l J W X p 3 n 4 C E 7 T Z R 2 H g s n C Y E D s 8 O C g q K 1 5 K r H m g o 4 J C 1 O T k 1 r Q b o 9 X l 8 H 0 Z O X j 1 K B h h 9 3 C 0 m D W B y I G c w 5 1 Z K I i a w a 7 6 8 N 4 2 / q 4 z j O R C q u c 6 B B i x 3 9 q K B h X R i R i / p G 0 O r q c 0 + K i J y 5 G + l g L 0 P w Y b F P z I x t 6 b + C 6 T x 4 H V / w z J F K G 6 O s E J U o q W F D 0 Q n o z k l 0 A 9 E i W C g E N o h i f Y + c u p R Y n u t S K I F s i W 2 x F I m r P 0 v N 9 w 1 M a J n Q L V 4 / N N U 7 k i W 1 E t 7 h m 5 i I o L i 7 S / k V W T K K z U + q d H L B 8 V g q k h v D p U 5 O J i B j 4 + W v E s p c K 5 U 8 G w n 7 7 2 9 / C F 7 / 4 B U x P T e M b 3 / g G P v e 5 P 8 X j j z + G 3 / 3 d 3 x H j / j d w / v x 5 P f 6 j P / p D 8 x P X H j n e u J K D G B + b 7 9 I m S D B K K g s k D E k 0 d 4 4 J d u 6 S Y B x V O z 0 9 p U P o U 2 E t q t Y T K j d 2 b l I w T 6 2 K f D 2 R m Z W t I 3 g t z H X + h M R u s r B + X a P W S K 4 z N b + e L s + 0 e J P r 9 C A x c Q k o 3 Y q E r 9 g 8 m f T y P f / 8 8 z r Z B m 2 O 3 t 4 + 3 H v v v b g g 9 s z a t W t x + P D h 6 + 7 p s 2 Y 0 4 n y A T c 0 X d X 8 u 6 G y w J I 7 H 9 O x Z 4 5 k C g Y B O 6 c V E 2 4 o o L S v T L V t E f o 5 e Q 2 q B V v / K z Q y 6 q S 3 h k a L 5 X k P Y c e r 0 B a k r / V J m y R X 8 q U l Y i c j P F 3 X c 7 M J w c N G p F Q b b 8 8 f P p 8 n g T f W V y D W D W D W W P i H i 1 p 7 u U n 7 T w f F Y s Y i Q l y s 7 R D A 5 N Q W v y x A d L U 2 c B q x C l y l d D C w g 2 l m L g c M 4 O I L X c q e n 4 m y f A z 3 j K z M C f D l g V X E E g Y E L 2 L f v B b z j o b e J z V u i j R t t p l Q y s Y w Y 8 E w H U 8 e l D h S X F K s 9 x c S G M R S R 8 s 6 r M L 9 1 + W L x a H O C 4 f M 3 m k z E H L U 7 0 2 O E + 3 A h 6 d U i E V X a L g F G w R N W y 0 f M 1 c t J J r r O U + / p n 7 A j G r v M l 9 / C k j j 2 0 p M I B W f w X 3 7 9 V 0 R 7 W Y W B / g E l E 2 G p e w a p d E 8 T F 3 W Y i 7 G R o b R 6 u l z T k s I 9 P B O H v y e i 7 u I b i d R f N 7 K c N t G 0 q m 2 K B R 6 P Z C N o M + W b U e A z Y i N Z o B f P Q t j 0 + F F K W U Q L R G z o m 7 R r f 9 M t v H 7 8 5 A f e h Z 0 7 t 2 l l I w Y G h k z y G C C p K J l e 0 z n n j X O 0 a a 2 I F J b x 2 b P n M T Z n u M x y h e N j / + k 3 0 g Y Y l u R l i z r l Q n B S 7 I j h G E 7 + / R i i w R g K V h s 2 y 7 e / / W 1 8 / / u P a 5 / B N 7 / 5 D Y y P j 2 H d u v V 6 7 b q B k p K d r F r h 4 4 i G A 9 r K R a X y U 5 X r 7 e q a J U 0 g b M O p H h f i k R B y f A 4 d F M j C Y S G l z i T L y H T L M 8 g R o y Q T p 0 p O i E Q + 2 O b G p R H H k i u 0 3 8 K V g Q M O U 8 G I G s P J Y I C a x j P P v o A N 6 x u l T F 1 a v m w h m y 4 0 i 2 Y x p S p f d X U V s r J 9 s G c u / x U 7 F q 0 x 8 V A C u d U u r H 0 0 B 9 6 8 p G 2 R k 5 u D D R s 2 o L W 1 V X u 3 6 Z B 4 s 8 G I B U J X d 5 D 9 h L w L G z d O k b x f E i d J O T e c r b M L U b h y a P p 0 M I 7 B k Q k t Q C L V p o r Z P D j T 6 0 D r k F M H F l q e v V u 4 P F K D X h d C O K l B 4 5 L Y R u x E t 0 B V 7 + W X D + P + + + 5 B f n 7 O r N r H 7 d r G N X B 7 W H 6 G j a U d v S s A t n 0 n L 5 i C 1 s D G 2 g p 1 S s R j C Y y 1 h U Q 6 J Z B V 5 o K v + A Y Z 5 q I S J C B q V z y i S 0 w y 9 C g w N S Y S x q H 2 D u f J 6 x s Y x K r G z U q o u a j O j + m s r F y n N i M 6 g P L S Q l R m T 6 U V L C c O u R n m x F u O 4 E I I 9 6 w O Y 3 p 6 R h s / e o Y t W I 2 b 4 Z A w n B L s h + I + n U 9 d X d 3 q 9 e M Q D 1 + W D 7 b s E t i 9 y 3 s 4 h z Y w c x N h d 9 h Q u M a L 0 s 0 Z N 4 5 M F t I o D 5 0 X k L Y R 1 3 1 i f 1 R V Z Q U 6 + h Z e 0 Z D R 4 C Q T E X C W o m 3 E C a c 7 Q 2 0 l e v d Y q L f I d P 1 g S B 3 g 6 G v H 0 s h E 0 H 6 y v H x M l n Q y E i e 5 k W P z P p 5 k m a X W 0 + W Y R O V b 6 P T y B h s 2 d s j a 7 A 6 U V V Y i F I p g Y D i 5 T M z l s K / Z I z a S S / u k u N b R L V w / l G X H t N G q r V 8 4 w J X k s b Z G M g k m f 7 S Z e Z J 2 F 6 9 F t b 9 w o f q 6 f N L i t S k R h z 3 S B 8 f 0 S d h i V 1 5 Z r z l s 8 7 1 s X d 2 9 O H u 2 W a M b G L y a V V C G c G Z y Q p Y r Q a s Q i v b V Y j M S 3 c L r h z d l M p Y 1 p c a K k N 2 d P e Y Z A 7 P E W S T J f 2 q v 6 7 7 U V W 7 j U 8 t r T v 2 F 4 P j Y r / 3 G Z 1 N J R i + f x + 2 E L T 6 N h K s A j v A l 2 Q 8 j 4 S 7 W 6 / T y n T x 5 E v / y L / + M i x c v a p j 9 y Z M n c P 7 8 O X z z m 9 / E k 0 8 8 i b q 6 O v z J H / 8 x W t t a w S m 3 u L 5 t 6 m 9 c X R L O a / k k v X w + r w u D w 8 M q o R j / 1 S U 2 0 N z 5 C q 4 E t K 9 y v M b M O 9 c S 1 K N H h y Y w M D i F w o J M 4 / F N 8 J X 4 p K n n b j a U Z M d 1 1 U N O 3 u m J S z 6 I j U v 7 q L e 3 V 6 U N + / x S y U M J l k w x x G T L + + W i l r f R P y h q f j C K z M K S O f V j e a V F a 2 H C 5 o I t O o W o 7 z Y k n H n m W a C 2 r h Y F B f l 4 3 / v f j 8 O H D m F o c B D N z c 1 i O F r h R + e 1 Z 9 u b 4 c W k T i t 2 w v z k t Q G f O y M z A 6 t X 1 e p 8 E O c v X N S Z X q 8 W W Z 4 4 P M K j h Y Y T v F G E Z 4 K 4 1 O 3 H 2 J j Y a M E A H N E Q + n p G 4 R a 7 9 O T J H g S n A 5 i Z m M b 0 h L m q 3 8 U h B P w z y H T R h S + F I o z k l u 8 6 F 1 Z / z n K E 5 f H r n X D A F R l B d e 4 0 s n O y U V N T j f r 6 W m z c t E F j K l 9 8 Y T 9 6 h F x 0 P s y S y t x q E t W B / U / G s R E I 7 Z + a k f P L f 7 C h 7 Y V T z W m N 5 c b a c u R k G v 0 E t n h Q m C U v b c + U g 6 u X A N c E N i e 1 T 3 k O w 8 t H 7 0 8 s G p A M p 1 M i J K 1 f P 9 q i G 4 1 7 r w K s m A + u C 6 n a Z 0 3 a f y 2 h f V u S Z V M T M / B 6 5 R 0 c L k S l o T l z b k i O H f A J e y 5 1 + X H 3 X f W w R U J S Y U K I R G J o 7 5 7 C + t X 5 O N c 8 i u L C D N S U Z y E c S 8 j x C C o r s j A 9 F U H d K m m l l z m 4 6 M K W y q h K n e 7 u H m l 4 h 7 B l 6 x b t 6 j h y + D W s W b t K u 1 w C M w H U 1 N a I J u N W q U R J x M l Z d J V D 0 T 4 0 7 C g c 1 u n J g m I r V y 2 r G b j m w / b i H E J t S C H U 8 o A 5 1 k m I b b n N Y 5 E Z z E z 7 R T X g U j o e P N f 8 + l y p u 2 v D C M d t O j P R j Q A b d G Y + W 3 b G g D n t x k h j k j A q q k 5 + n p S D w 4 m W 1 i E 0 N h Q g l h C G y j v P x J a X 3 c c Z b x l Z k o o 9 d R H R A m I 4 8 P I B 7 N i 1 Q x q Q Z B T / q 6 8 e x c 6 d 2 1 V C M Q 2 P j O L E 8 V O 6 l h S 7 M 3 j u w o U m 7 d A d F y l u t y d 0 9 C 4 j 0 Q t W X 5 / l k q 4 V l l z B U L R Z T M X S h z s s h b 7 r 1 s m b / m B 0 o 1 I P D w W C G L y C O d Y X Q 2 5 m A n n e G 9 e L a 7 V k l J J R + Y 8 T a c 6 E E 3 C K S u v O 8 m E 6 6 s B 0 K I H K 6 i L 4 w 3 b M i M a z 3 M h E z C U T j 3 I y 2 D j Y k J e X l 0 Y m N o 5 c X 5 e S S x t K Q V 5 u L u 6 6 6 w 5 V B 4 + f O K l b T u v G y U v b W l s 1 o w L B k E j q a L K e L t O 0 q B 4 3 G Z v E y 1 P 7 8 Z 9 7 f h k / n H z K P A t 8 + 1 v f x t e / 9 n X 8 1 f / 5 K / z + 7 / 0 e H n / s c X z v 3 7 + H d z / y i G b Q X 3 7 1 q + q 0 u J 4 Y n U 7 o 0 A q N R k 4 Z P 3 O 1 4 E r m o 6 / D m X G 9 Q Y K l w q x 3 K w e s X C Z I h L k o r y g V 0 l g 2 U j I x w n z L 5 k 0 4 e / a c h r Y x t G z 9 h k a 5 F k f P h B v x F R D C I r V p D s V M j M V G c W / W f X h P z n s R i C c z h U 6 J h o Z 6 D A 0 N i k i u x q l T J / X l C c 5 C p I 6 I 4 9 f W E T E X f X 6 P h g 7 p + r i i B r 5 e s N P 3 Z M 8 y i K a / i V F X W 6 1 k S Q X j K t v b 2 l P I R G n F 0 Q O y L 3 9 b x d a i B K M q z C B n S q r x 3 g t 6 b X 5 9 X V 7 J 9 t L p l r S 3 X V 9 T p j Z U O B H B / q m X 9 F y 5 q x w b v O l L k r x 5 o A 0 l G 9 M p Q R v q Z K e 0 X K X T m B g b 0 4 I 4 N l j 2 h g c B c m X 3 8 K 2 h G t c E n H K 6 M s + Q J o c O H s H t u 3 e p b W g R i x E P x 4 + f x I Y N 6 4 U s x p C Z i K R Y N K a B z D x m w 0 z i 0 S E x M j y K / v 4 B V N b V o a j + 6 h 1 Q b y Y W 1 X f c N h f e l v 0 2 T T e O T M T C Y r 5 5 w K F L 5 / g n J l C a n X 6 P K + 7 X 6 a r 2 1 q e r g / T s k T g L o d B n f M f 1 G a 3 6 1 k J 5 r p G X 7 E 8 q L i l S M l m w + p s q K y u E W P Q C s h 9 K Z I + k n p 6 B 2 e s k H b e U U I b n L 6 x z I S 5 3 L O m U W M 7 o G D W W + a y u q 8 e 6 0 n Q 9 v b Y k U / u X u N T / n T X J 4 d b 1 B V E 1 l o u F g L d V J y c D I S x b S k c P 3 M I b g t U f 5 R A i j Y 0 b M Z a U T k o c U 8 1 j B + / 4 + K R q G E z H T 5 y B 2 2 1 4 d E k k O p 7 Y / 9 Q / M I i s 7 C y d 5 s 1 N 5 0 Z q X V 2 G a f H 2 W F 4 G 4 y O w X W q G W P / m y S R o V F r T P F 1 3 8 G E X Q N O Y N X A w g N v L + n F H 1 b g u 9 t V Q H F V P E Z 0 W Z 4 e M 2 Y s I B s a S a E N + u 9 h h N u 2 H s p A 6 V f A t v H 6 k 5 i L r R z h o 1 B 2 D S I b 0 m Z 4 J o a 2 9 E z 2 9 P U o y p g 0 b 1 u o y Q 3 G 5 5 / T p s 2 q X 0 5 X O q c W 0 o 1 f q m 8 t 9 7 f s L r z V s L 5 2 5 m G 5 D V R s 2 l G 3 G r 5 2 R z p d / g E R J J W K b j f W O n n 7 q K c 2 U w c F B d Q z U 1 d f h 5 I k T 0 u L k q v 5 7 / N g x / P z H P o r n n n 0 W p a V l + M W P f 1 w / 9 0 a Q S A g L 5 t h Q 3 a P s Z e c K D k F t E U e H h + W 5 R B 8 X V a G s v E I X D O D 8 e 1 y X a D H U F h j L f 3 J A Y S q h M t 0 J z N y E S 8 6 8 G S j J C q P M 1 Y / m p h Y 0 r l s j K l + J k o y E C k f i a G 1 t 0 + 6 V X b d t x 9 k z Z + W e t Y h G r O E b U b G X R u D J 8 K r d l C H 1 k N N 7 M 3 a T i 7 E 1 7 L g b z k V W j 1 w u U O k 8 N 8 2 C s X N 7 3 4 l E a X L 5 T o 5 P K S 2 j 2 9 N Y M b C 3 p 1 c N y L N n z 2 D b 9 m 0 i o v t 1 8 Y D R 0 V G M j Y 3 q P d c L f F Z G O X C V 8 Y K i I h S V l K K t r Q N n p K A G h 4 b R N J D 2 N v P A Z T h f b v V g d 3 1 k V k 0 h b p H p 9 e P c i d d 0 7 N I 9 9 9 4 l D W q p 5 C t V N 9 E O 2 r t w s e W i q n V 7 9 u z S / C 4 t L T E 8 e y q 9 E h i R O s N y 4 2 f 8 f r 9 q S T O B I H J E 5 W O H r 1 M k F E t m W a f 9 Z + d I q K o y Z F u R E m O D s N E w z C 3 k m H H j 3 A 1 A I i G m X i I q h Z E u o Y x r x u O v K Y 6 h J j + k Y S 0 7 d m 7 T u Q s u T F 8 + A t 3 j S m C X 2 F M s Y A 5 Q T M u M W 7 h q + M e G s G V 1 P t a W S r 2 R K t b c 3 K r d K S X F R S g u L l B n g 5 W C o b C O a 9 P p D K T h 7 e z s w s j I K K q q K t D X N 6 C h R 4 e l P L m I G w N s t 9 7 / i P k r y x d L + 7 T y p Q U p L L u h Z L p S X B x 2 4 M S J U w g E A y I x / f L o l e a V + U h 1 R o Q i N h w Q l e / i k F P X L P K k D D 3 g i o Z U / 1 J u v 6 H g c 3 O u j P g C N u 3 l 4 G D 1 l s + 7 H D a 0 X R y E n V E H 1 w H Z + c X o m X A I O X r x d 9 / 8 R x Q V 5 m P r l g 0 o K S m c l U S z z g n 1 4 F F 1 j y t h y k T z q a 2 r 0 U a R Z g U n z 9 m y Z a P a w n S h r w R I l W F 1 S U 3 p M A X A D U f a Y 6 Q y w g S f k 3 O d P / D A f Y j b X H j 5 4 u I F s N A 7 e V x S u H H g 7 j V G Z e V P 0 O N H 9 W + Z Z A G + 9 8 R 5 O G 1 x 9 P R P o K t z W M + 5 b T F k i 5 l I 8 v t H / X D G I 3 A K a Y 4 e 6 8 J 3 H j u r k v f f v n 8 O 5 8 4 P i P S Y x j M v t m L 1 m m I 8 9 u P k 7 K 3 X G h w h X S W a z s c + 9 n P I z c 1 W c s x N v X 3 9 u N R + S c r M p + 5 1 S j G e d 4 l d X l F Z j q C o e i x l S j K a F Y b t x D P L O y 0 q o Q L h K J 4 8 e B E f / r P / w P 7 T n e b Z x d H Z 0 W H u X X v Y x C C 9 E o w 4 j G U o b Y k w v C M H Z t f M v R J w T B R H 8 j 4 n 9 h g r I U m 3 X I h E c K h J t s + F u D M D N T X F O H 1 h F A H / F M Y n g v B P R / B P 3 z 0 r j Y I d T z 5 3 C Q c O d m D v b V X I k A 8 x D 1 b V Z K O i L A t V Z Z k Y G A z A J e 9 X U 3 5 9 + 3 S Y d 4 Y 0 s k h k S K Z g M I T D h 1 5 F t h C J q 6 f w X F t r O y o q y v U + O r b K Z T / T Z 0 x T w E T J V V a 3 1 v j i Z Q 6 1 x V O T h f 7 R K b z 7 j t V o K M 3 F u c 7 k S E l 6 + X 7 w 5 J P 4 y 6 / + B X 7 z E 5 / A N 7 / x t 3 j / + x 7 V e R 7 + 7 b v f x Z 9 / + U t 4 / L H H 8 E d / + B n z E 9 c C S 1 X t 5 F N P R Z z o G I r h 4 I H D u P / e O 3 D v m h A e W B v S a O i l s K O a C y c b 4 J 1 S x o o H G k M I B 6 b g u E J C X 0 + Q 4 B 6 3 I X U T 4 R C 2 b S j C 4 z + W F j 4 n E 3 a X C 0 O j A W T n e P D I Q 6 s x 5 h c p K x W R R I u E I t i 7 s w z D Y w G E 4 n b 8 1 H t W o 6 V t B D u 3 V + l 3 X X P I g x p E E h N 8 f A J D Q 8 M a J U 7 V j r M e c W 4 J e v g 4 8 N Q g W V y H b r D f i f e c O H F a I y b Y 9 8 R r 9 N r y v t y i s r R 6 u l y T 4 x f / y y f T R u w W 5 W Z J S 8 e W z Y b X m v q x Z V U J 8 r K 8 q C k x + n N G h o d 0 a D L t F I 7 A f M c 7 3 4 n / + P 7 3 s X v 3 b l 0 m l M P S j x 0 7 r t H C d b V 1 k j H Z + r k 3 D C k k a 8 T u w G Q C k w G j B 3 a u 9 j c 8 7 c S W 9 d V o v X A a l R V l Y C d 9 Z U 4 Y o w H H o n 1 N n M y y J D u G a X M e v p I s Y 5 / q X m m i B e u q n C j P d + r A u R s F L n w 3 O T m D p 5 5 r 1 7 F W a 9 a W Y P v 6 Q j z / 8 i X U 1 + T g t s 0 l O N M 8 g v L S b K x t y F d 1 d f u W M l 1 V P Z J w I D / f J 5 V T v s j h R G 5 e + i j i a w c h k 7 k 3 2 L x f C c F F J V q a L 8 L p l O c Q W 2 j d + n V y 3 o i C s C Q Q x 0 H R j u K 4 K Q Y 7 R 8 W + 4 w B V E m x g c F A J W l p v z h C 8 z J P t 5 X N t a X m 7 r q o E 2 e Z E h O y p 5 r g c t 2 T G j Q Y N 2 N l + q C 7 J / J H k 6 E 1 m + F w U x S + i s t i j B X r x Y h v y 8 g v R i 0 Z k Z i V H H 7 N v I 5 5 g T s w H V 9 4 r 8 s V x + u C T e O j B + z X M q W P Y g a a h l T l D E p 0 S x p x B 1 x c s i 1 g s g j t r J 5 A h e U b C U F I d P H A I D 7 z t P j k 2 p g s z i C R S q 6 N T V T r 2 W 1 X X V K F V y o q h R k V F R V L W U T T 3 B u G N D m L v u z 9 k / s L y x p J W B v s D l g O Z i F T X A K U S V Y Q k 5 l e U Y f t q H D t 6 C s X F x b j 7 7 j u x a f N m e D K S 0 p I f 7 7 w 0 i t N n F l 7 n i n N U t A h 5 o g W 3 4 3 R / F g 6 1 u d E n k u z u 1 V f v Y X u j 4 N t 5 F 3 C 0 j g 0 Z k + e 4 p W E 4 c T J 9 E h Q L I 4 P G F M Z 9 f c b W a Y v B J y q w T S r 2 k z 9 s R n j K W J 3 k W s B o 2 O h N t C u Z K I W Y 6 H i o b 6 j T u f l 4 3 N 5 + a f a a X z S d m B C L / U 6 c O 4 I a D s v 2 R L d T z A 4 5 H x B 7 r 3 G T 8 Q M r A E s S K j 4 z h l D v S R X H y x l p 3 E p B + e a H d V U O T v 1 r F 1 U n 1 f V q l 4 I P R + O o r 8 h G V / s Q H P H I L C 1 T y Z t V U I E x U R c n Q z Z M B m 3 Y f 9 G Y T D M v I 4 5 d N W E U i C Q j 1 B i 9 T g h K p f / z r x 3 T f b c I y F c O X d L f e / Z A l 5 7 j Q M s 7 t 5 d o Y G 9 o O o i h / n H Z B j A s Z P r X J 1 q Q 6 U y g q 8 + P k E j r 3 l 4 / A u E 4 / u + T L X j / I 4 3 4 Z 7 l + p e C k l Q u B R F I y m d u 1 x W E l y / j 4 u K 6 R G w q G V A q d O n k K r 7 5 6 T O 0 q B g M w a o J B A K d P M Y 7 P o 5 + h t 2 8 8 y D j N m E q n s i w / y u t W m 7 + 0 / O H 4 u N h Q R o t v p K I c n 9 p Q M X 8 f I h N d G P z 3 X 0 d s Z h i Z 9 X f p B 5 7 6 w Q / w z / / 8 T 2 h v a 0 N t b S 3 + 7 M 8 + h 0 M H D 2 q i e / P V I 4 d 1 Z q S 9 e / f q e K V r B i k o E o I 2 V P + 4 G N z B h Q s 3 F d N i A 1 l z a 4 + I x B m Y T B K K v U v 5 B T 5 k Z H o w M j Y j h r O 0 3 N l e U T 0 G U F u e o X O d 0 4 3 O i r v Q L 3 F 0 L W 2 q o D l a l f e w M r F j 0 5 N x 7 T x o 9 N J 9 V y p / e U k G G l c X 4 t z Z f l W F 6 q u y x N 6 I i n p u 1 z z 5 / n M d 2 L y u G F / 7 1 m m 8 / Z 5 6 P P l s O 7 b K c V W p D 7 n 5 m a L 6 h n H 4 x C B 2 7 K g U W 9 S O w 8 f 7 s L 0 x D z U V 0 u B c 4 Z Q H q U N k 3 E J S E S h G 3 p B I 1 l Y a 3 y G / D U O t R 0 R 9 a 0 W X 2 E W M q u E k P p w f Y u v 2 b R q z d + F C s 9 r i D S K 5 C g s L N f a S D d / w 2 D S G I k U Y H 5 0 Q N d u O U r F n y 1 e v m 6 2 f y z 1 J c c n / 8 x I 7 E A P w l G 9 B y a N f g a c k f Q x K Q U E B J i Y m 8 L 3 v / b v u b 9 i w U R d b I 5 h x n O X m 6 a e f 1 u P r g a R q Y T z r U j h y 8 p L q 6 o v N j E R j v 6 6 + G C X l h m 2 V k + 1 C L B L T f h t + + 8 X m A Z 3 F y J o d i U 6 O 1 J / V i m S C z 5 O Z l Q z G f a P g z + w / 2 A G v x 4 7 + o Q D c w u 6 C f A 8 e v K c O w W A M u 7 e X K p G y 8 r M x M h 5 C L J 7 A u o Y 8 e d a E k K k A 4 U h U l / 7 J k s q / q i 4 P e 7 a V 4 J n n W 9 X h 9 I s f 2 o i 4 F H 9 + 0 d U / L z u 7 d T Z e M x + U T l I m D G y l l I l E g i I F Y 2 K 3 5 u l s R 6 w j H D T I c V G U / j o g V e 4 v L i r U + 2 l P E d w O R U u k 8 k X 1 n V n O 0 s 4 J + E M r I 9 k O n G 9 P r R N o r K R T w o O E v N T 0 + a d h s z v h L l 0 P V 0 G d e c c N Q j x m z C M R j u D 4 p T B 6 x 6 l q 8 S W S M I i W j o b C K I Z b D 2 L E s w 2 u F B v q c n A 7 b Y h E E x g f m U B u j h f d P Z P w Z j h R k O t F / + A M q u u k M h j 1 6 L r B L m V w 5 F g f d u 2 q x v j w J I q F T P 3 D A Z x p H k V J U a Y 0 Z G U 4 c a I H w 6 N B Z P p c 2 L u r U q M L c n x U c e 0 I y f P b p J J H 3 u D g y 6 X A P K d U 4 p b e O 8 b m R c J B T H c f Q d 3 a b Z j p f R U b N 2 3 U + S X Y C G d 4 j U l Y D h 0 6 g u 3 b t + o + Z z k a G x + T u u b B S 2 c D 0 o D R 1 g o j 2 2 f H u 9 5 z j 2 g 6 y z s g N h W L E m r Z I Y V Q R 9 s C S i g 7 Z 5 V N E R c L E Y q t 9 e q i m K i v 7 b g Y X G O e v X L w 6 / k L A b F N w q J q d Q i x a F J a N t j e 3 d X S G h v 3 p o K f u 1 5 k u 5 7 f f T U w y C S J R J J t q j v c Y Y u L b T e F x p I w S n K d O H f u v A b N M s i V 4 6 Q 4 N G P L 1 k 2 z h G I f V V d Q 7 N X h c f m + s J S 1 D V m u A B 5 6 d P n H 7 6 W C j j y j 0 l j J v L B 8 I T W J L a L Y D Q s R a C 4 i M R s u D D p R V 1 e j B X + 1 4 E 9 Q E n n E z s j O y 8 K m j R X Y s r k c O 7 Z X I T f b s y C Z i O u Z j 1 f w 2 t c V s 0 T S Z E k n 2 U p G G W U i U k o a m 4 T d j a a h T H S P R F F S U o x C U f 1 e 3 P c S e s T W r q q u 1 J A j f u 5 E l x 3 d 4 S o l p E / y N N P n V l L a H M 7 0 u r k C 0 q J e v n g k j u N P t + L v P v k M + p q M u L H l A H l m 1 d V j o g 6 x T 8 M o Q A O L 2 V S 8 5 d U O F / w X n u C R c f I N g A 4 N q l M N q 5 e Y c H L h R 1 n x Y H 8 g S W S o d 0 w G K f R c g h I q e Z 4 Z T 9 K c u z S u c Z Y k y d v e f r / a U F x s n M e n u m y Y E U O J L n O W J 1 3 o l F j x W A Q P P P w 2 8 1 d X D h Z w S h g Y F t V m 6 4 P 1 i M j L H v 9 h u 3 k W G l 7 0 3 e / + X / z 7 v / 2 b h h j t f + k l P P v M M / j U b / 2 W Z u y b A r a E U g B G w V H q X J 4 k E w E 7 P F 6 X D v M g U q P K F w M D U e s L 5 k + D d S V 4 s 7 L i z Y R K J G t r J j Z u B s E o o Y y k I U U p 5 x 0 Z R W g Z s O F i a 4 e c t 6 G w q F B V v a 4 R q L e W Z F J 1 U b e c Z 4 K R 8 F y d k p 1 v c + v n 8 k 6 L S q h M E b 1 D n R P 4 y O f v R 8 O O M v O s n M / M R H V V t e i 8 7 e j r 6 9 U B h f v 3 7 8 f W b V v x 4 g s v m H d d X x T k J i W U k Y R Y U r j E U p 6 / S P G d 2 m H L Y R p b q y L a j 5 S K q r w Y H m g M 4 6 H 1 I d y / e g Z V 9 n M 4 8 M p r i E b C 2 F 6 9 / O f V v p 7 Q / J 1 N e k L J Y h D I k E g 8 N p J F j u R x z z g w k F i F k 6 L e R U T 7 G Z 8 M o H O E r n e j / C i Z L A k V i 0 Z w 5 9 2 7 j B 9 e Y b C 9 0 n T J q I k m G i u K k e U 1 n B K B S T H E g z H k F v s M A t 5 I S K H Q K c G x M Z d G J n D 4 z L S u v m G X V s w h u r b d L s n h U E J Z 5 F o I L m l C 1 p Z G c K 7 P p R H c D U U R n L g U g S c j E x v K k t N f s d O R L e n p o S K s K 4 2 p q 3 h M p N y 5 t + D i b B a Z 9 I 8 E 4 T 5 J I / u p 0 i m V W C Q H 9 0 k W g 2 C U P K n E i W j M X l x n N J J 9 a b S i k Z C m m K S f + + i j 5 q + v L L D f M k 1 o E d Z + Z o 4 X e S U + w + B K O X 8 j U i p 4 7 M t g C y k F y A J T C W U U J g t 4 S S k l f D k r Z C L l g q J Z O B N + + K Z O 4 O 2 N o V k y s U K 0 t L T C 7 c 1 B I G L X W Z J 8 n o R K s L l S 7 W Y H y c S k K p x J F s 1 n d U B Y + 8 n E 6 6 n E s u 4 x z i e v 6 / d R M q U S T o + j K C s r n F f + K y U t a k M p W E m j y W m 4 l g J V v z c P N l S U O K S g z N Z O W z y j B b Q K 7 U p x q C W B h p p i b T Q s c B 6 5 j R v X w Z 6 Y T 5 4 C X w J 7 6 s P Y J i p j t i f 5 O 0 t w e G X C J N J c s h h b k w T m u f T 9 1 H O S S J T U f S 2 v p K T S Y 5 F S l t R K x C J 4 2 0 O M y k m t k y s n 2 Q 4 2 d a T p R 2 s r i p A t K l 8 i M o z o 8 A G E m / 4 H X P W / D n e t M X v R 1 7 7 2 N z q v e E F h o W Z 6 V l a 2 r g H 1 o Q 9 9 C M d P H M f P f + T n 9 b 5 r D a o Y l s r X M T K J E f 8 M u v o i m A 6 S A E 4 4 q P p J c j k Z V 8 3 + K f l 3 h U v w r C + L 6 u J r q W C l 2 L / / F d x 7 r x F y t R i 6 x + z o n n C g I i e u B O s e d 2 j M H 8 N 0 V t T U Z C S P u W v B k C 6 m J N J k 2 k 2 y r 1 u T P K r + 8 R y 7 M k z y G J K H 5 w x C W Q 2 e q n q W 2 k c 1 L 0 p V L y x q n 6 H q l Z b k 4 8 F 3 3 m M + w c r D o j U u H h 6 D q / x R O C s + K A c B 8 y y n 6 A t r A O O 5 M 2 d x / w M P o L 2 9 D V 1 d n R q n x W n F 3 k x U l 4 v q x o K x k h Q U X a 4 Z T s O d z n Q l 6 J 9 c O B t s K d 9 B D 1 V / / 5 D a b U Z r Z K A q P 6 5 L t 9 Q U x J A v 0 q t U i M W x V L n e K / v t 5 Q D N K 3 N f j g x y W Y Q x y Z N M l D T m V p J l S 6 W e m 6 / G W e d Z T u Z 5 t a G 4 1 h e H c 3 B r p L e / 4 2 7 z O V Y m b A e b 5 0 i o c k N C I R F E u P s 7 e s 6 R v R G O v B v r d Z k n o c x h B 8 O j E Q w O R w 3 n h C T D O e G E 2 2 l H w i Y E F 1 1 s K Z u K 4 N i n 2 2 r n e / E o i T n x S 0 l J C a q q K q W q 2 X W u g 6 N H j 0 r F i O v Q k I 2 b 1 s P r d W s 9 N P + T S m h M n P l K q 1 t j B Z c 7 Z h s e c 2 s 0 R k I Q i 1 i U T i S N H t N e N e x X E s m Q U p b N Z J x T E n H f I o / s q 4 p H F Z 0 E i l D F M x w R l F K U T t F w E N u 2 r 8 c W S S s Z t k N z C L X G I t Q y Q y q h O l M I R Z x p 8 s u b U O 1 z q 6 f P 4 S C x H L p v e P 7 s S 5 I q N y O B 3 X W L O x u o o p B Y j D 1 j x D v r 3 f j 4 B F 5 5 5 Z B G S m d m + o R w V b K f h 7 N n z + s s q B f 6 H e g a N x c 6 W O Z Q Q p E s / O O W R D G 3 V n + S d U 5 J Z E k t I Y y x b x C K 0 k e 3 S i Z L O q U Q i h J K V T 5 D G h m e P a a g a h o f / f h P m E + 0 c i G E 6 l y A U N d w 2 M U 1 Q j q h / G m E m p m J 4 W L H t J B H i K T j n g w X O v d 1 a 7 O I N Z 9 U P O V z J 7 C 1 d E I K O o b c 3 B w 5 O 9 + p w c p y 8 O A R + W 4 7 y s t K N X T G 6 H g 0 Q F W T c w E O D w 1 J S 7 s F 4 a h I q W A A M 4 E Z N E + U z 1 u U 7 I Z B i W O B B O K G 5 0 g g H p s E S i O U s T 9 7 z K 2 m O Z L J 2 p I 4 l E 4 8 V s l E Q l E q m Y S i h J K t Z T d F w y G 8 6 z 0 P o L S s y H i s F Y z F b S j J u K N d R / G t o / + K 4 e k h 8 2 w S r C j + K W P E 6 F x 0 d F 6 / G Z A W Q m Y m S c N W 0 S w 0 F i A L 1 E o s W N 3 O J 0 q u Y 0 p s o D B 8 v g y x A 4 P q i I j H b T h 9 5 o J K N g u U T F x l 7 4 4 7 d m v e T E 2 n j 3 T l 2 r F V V e V K J o I D A W c k f / J y s n W U b 1 3 h 9 Z k H 7 2 p h 8 M c k T i q B J G + s f e Z T K n l m C W R e M 5 J F J i P p / m x + G 9 e 5 n y q t 9 F j J Z i Z T U r k 9 z p u C T I T t U M s c C S U v R g n V N d G F g s w C P P q 1 9 + C u h r v w 2 Y f / W K 9 / 7 n O f 0 8 r F l e A 5 4 y c H h r 3 w w g v 4 x C c + i e 8 / / r h O 0 / y e 9 z 4 q K t J x v e / 9 7 3 u / f u 6 N I k 1 C j a Z L K E L K G i f P j k o T Y X j 8 q P I 5 n I Y 9 p e q f J l H 9 J H n d D g 2 a v W 9 N C I O D A y g q y B M 7 K K n m z s w E c f 5 8 E y 5 d u o S K i k q x o Y q w a l W 9 X D G y 6 m U h 3 Z 1 C r q X U S K 5 r x A n u 8 / K M 8 U Y 9 4 3 a 0 D D p v 6 B p U B p H k H c w t / 2 b 3 N Z F Q s i V B L G I p q e b 0 Q + k 1 E o T 7 B l H m k U g k E 4 + p L j O U K K Z 2 k 2 E / W Z 4 9 d u L G o y F 8 9 J d + W u r K M p H g b x C L S i i 7 2 T o / + + v P 4 + 2 N D + k + c d 9 9 9 + H C h f N q s D O z G I p U U 1 2 D 1 t a L o g Z V 6 Z q q A / 3 9 e O b H P 0 Z f 7 8 L z N V w P 8 H E r y z O 0 H 4 M e J K N V T E l S q F r g k i Y 6 D i P a / Y I O M a j S 5 S m n M T C Y l M K Z m V 7 s 3 L k V H / z g o 7 r l K h L N z W 3 o 7 R 3 U 6 x x p y n e 3 w H 2 t q C n w C P k J V j S C u X n f 2 j D K P K P z 7 n 0 z Y J F G / l M i 8 Y / 7 S a m T Q g r d W s Q x 9 8 3 z x j b l X v X u m c k i l k k q Q + 0 z 8 j 8 p m Q y p F B N S M e 2 5 c 9 d N Q y b C d r i l K 6 1 0 1 5 Q V I s u 0 o V q H W z E V m k J j a S O 8 z h s 7 y G u u h B q d S r r y U 3 H s 1 I B U F b G X r L 4 p S 0 L R l p q V U g 7 k c q m h w S M I h k K 4 5 + 4 7 M D k x i Y v S K O z e f f u i k o d B n x w o 1 9 X Z r V N e 3 b H X W O J / 0 u / H M z 9 6 D v f c c y d y R S I x l I b L / X B C R 0 6 f 9 Y 5 3 P q j f y X P 7 9 r 2 E h x 5 6 A A m b P J u 2 W Q k 8 + c w R e K v v X l L i v V 7 M E o k U 4 j 7 V P P 5 J x b c I Z d 1 j S S P d 6 r 5 B F F 4 j e W a 3 e t 4 k U 6 q E 0 o b L C D s y S C S k I n m 4 T 4 + e b L l w m h V e l J n h x c 9 8 5 H 3 G g 9 4 k c P z y J / 7 r Z 8 1 9 R W F W p u j / x n h v q n x l O W V w S u W 8 4 Z D C N O a U E A k T E H W K V v 8 C K C v J Q k / f p O y Z 7 Y R Z S f m / n t E d Y / l P R 1 Y V 7 t 1 Z j Y s X L w m Z 2 t V j d / L E S e R k 5 4 h N l V y 5 n C D x O E n j p H 8 S T h 1 + M I b a 2 h q 9 R t V 3 S k h V X l k u n z 8 l N o E b W T 4 f 1 q x Z r S v 4 9 f c P 6 q o l T c 0 X 0 d i 4 W r 7 b p 9 M l M + 5 r e m o K L l s E e z b k o z I v p g v J X R V I B H N 3 H v Q a C W I k P b b I Y p 5 L J 5 G x t U i U q u L p P q 9 J / l v 3 p E m q 1 K 2 S i a Q y b C Z q D E o q 2 V L d 4 9 a G G D 7 y C z 9 x X R q R G 4 l F V b 5 Z S M a u J L B 8 t m 8 p M Q p R k 1 G A V M u M Y 6 O w d T v 4 m r a Y D Q 3 V u O v O 3 R g b H U d 2 d r Z W G E 5 5 p Z X Q B C U j V U O S K C c n W 5 d i 4 Y y o F j h 9 8 A W x u 3 b v v g 1 V l Z X 6 P b T L O C F o Q W G + 3 l O Q n y + V L K 5 S 0 g I r F N 3 I B K c K 2 1 w e R H i i W 4 + X h k m I F M I Y p D C S U b k l U X o w z e 7 z G i v 9 n G u p 9 6 Z d S y G G H l v X j H y 0 J J F 6 8 1 L z W N K s e 9 x K K p 3 C c m 8 Y P / f R m 4 9 M x P w l Q c 2 U C E w h + M P v Y O T D d y P 4 4 p P z r s 9 6 + e a c v 2 4 p F Q t d T 0 l O p x 2 l x R l S m C z A Z K u Y V u C i y 2 9 c V 4 e W 5 l Y 0 N b X g 9 O k z K C r K w 9 r G N c g v y N c F v w K B g F H 5 J H l F C p E 0 V C F J j I a G B l 1 p j 0 O 7 z 5 2 9 g I 5 L n T o q l b Z l K l x u q p w G g S p 0 J l u H 2 m S s h C Q B B 9 5 1 d n T P / k 7 H h V d x z 6 Y s v X 9 R K H l 0 J 2 V r S R V R y 7 T i m 8 T R Z J B A 7 R q L E N y a S Q m h 1 5 k v 5 n k S Z Q 6 Z Z h s i c 2 u R S k k z u 2 9 s k 3 1 N 6 W S i 6 r d 5 6 w Z 4 a F Y s U H Y r P d k O X + x O E 0 F r y g r U h o q 1 N 8 F R 3 w j / V z 4 D e 0 k 5 f D / 7 a 3 r 9 c 3 + a 7 u U j a D N w T o B P f + b T + O u / + m u t W G x 9 f u I n f x K / 8 6 n f x o a N x q L X X L K k q K g Q 1 T U 1 e P b H z + C L X / 5 S W m u 9 F B i Z P G t D j U 0 t a k O l 4 s h r n a K m 0 G a i P W X Z U k m b q j g H 2 F o V V 0 J s 2 b J J n 4 U 2 E t 3 l 3 B 5 8 5 Q g 2 b 9 m o 6 h / D q j j K l E t U c l 4 E q 3 W l 5 P O L 2 p a f l 5 y R l v N x c 9 p o g p X 8 5 Z c P 4 v b b d 2 p n c F 9 f P 3 p 7 + 3 R l P s 4 Z y N + q q q l Q o g a F w A U F h S g r K 8 H B N h f 8 o f l 5 w + 8 z d 4 R G 1 l b 2 u L X S 3 G N J y W O T e K n H Q r r k v m l X k Y i 6 J c H k m m 4 N c l o 2 l D Y K s k 8 C z Z K Q x J t t t E g s U 0 M I i 9 0 k + 7 l 5 2 f j Q z 6 7 M o R l X A t u R O Y R a b R I q M T W J 0 P 6 n h U x V S I R m 4 N n 7 o F 4 / + M p B f P 3 r X 8 P W r d t U 9 e F E h j o t l O D e e + / F s W N H U V h U p B V w X O w M Z j D v Y c U j G R j C 0 9 b a h t V i X 5 B Y D z z w g H 7 2 c k g l V N c V E o o 4 d K Q d M S F V W q c v i W M S K y v D j t 3 1 U f V q z i U U S U P V j 5 K K j g h O i e W W R o S d v x a h u E 3 d J 8 J i b / E + C + w w p g u + o L A A v s x M J T N b f L 4 P K z K n i 6 b z g r Y Z G y u C 8 / 2 1 D D r Q b 8 4 l m E 4 e / j O L b Z Y Y P E 7 Z 5 3 b u s S a T P C l 2 E 4 m S P G 8 R y U j W N Y t I l H B 6 n s Q h i U w i p U o y S z q R V O q A o K Y g i V L + o x 9 f G V M q v 1 4 s S i g F M 1 M y x r Y M F g t + v Y R i J T l w s E 2 U W 0 M 6 p Y c l G e R q L E 2 g q o A e P I Y o p R O L H C F R q K a 1 N L f o l F h 0 K h j c 4 T 3 6 M 3 q P t e 3 v 6 x X 1 s F I b E z o d c k V 6 + S c n Z x d O 4 D P N B S u u 9 R 2 8 z l j A 4 x 1 x + C O m d 5 W V f X Z L g u i B 3 m t 8 n b X P a 7 w j Z X 8 2 k S R 6 x S D M 7 D l j f 5 Z Y s p 0 3 i F D e Z d Y p I e c M 1 d G Q T K r + W V u V S q a 6 x 8 S + J l G v O d P R L / 7 K z 8 y + 4 8 2 K + T Z U K l j B l u v K 2 3 O f e 5 F k E 2 L c u b f B c F K Y e r x 2 L G p h G + l 8 n 0 i J Y E x U V 1 a G Z K I q + 9 x z L + o E 9 m d O n R E p 0 6 m t s J G M 1 t n Y U u 1 J b o t L S n W q Y c I n N h K / y y t q o n W P V c G 5 b y W C n k L r O 1 r 6 o g j F X L p y i F Z m 3 q d b S e p Y M H / b P J e 2 r / c Y i e c N y W F I j 2 S / E K + b K l r K P e n 7 Z p L n T 9 2 q v W S S R s 9 J 0 v x M y V f D P W 4 k T q 3 1 C 7 / y 0 1 o W C 5 X R z Z R s R 1 r n S K j S p I Q a m I y h b 0 K M y E r O p a a n Z k F b g E v W E P 3 9 A z p 3 9 f X E P A k 1 f W U S y k I s J r b M g W a 1 p 1 Q y W Y n S S h J j 9 O 5 Z I 6 q f N C L c p 3 T q 7 + + X C h h H T W 2 N V g q 2 r r Q n q J 5 x 3 2 h t D S l l t b x z W + D U Y 1 Z W q o M e r 1 d / J x X C L / 6 v T g 1 W U F d G r s 4 l T u K F Y 8 C p b i f K c m I 6 / i o Q 4 f R o e r t B T m P H 2 O c X m e e s 4 9 l z l o S y 9 m U 7 q 9 6 Z 2 9 m I c r l P y W t e s 8 h q n b M I Z 5 D W 2 D c I x 4 a L p K L t J G Q S E l E y O c y u m J s d j l / 5 5 K c + K 1 V i 9 q / A 7 I c a 9 s c Q j M b x x W c H d W a a L V W G 6 v H U U 0 / h q 3 / x F 9 h 7 x 1 5 8 8 Q t f k D N S Y a Q Q / u e f / I k a 1 Z / / / O e 1 Y J o u X M C 6 9 d c w F F 9 + w + q H 8 g c j Y m N E Z 5 / 5 S v 5 Y s D X V h W h v N 9 Y b S k t m 5 e s e t 6 M y l 1 E P / D n j H C M e X C 7 D 1 m H i + x r 7 Z o V M q a D G v r U 1 k l Y + 8 5 i g c 4 T g O k h s s X n N q r S 8 h z a e y y 2 2 l M 3 4 H K f h m g k B N f k R + N x x V M j z Z U b 6 U F b g Q V 5 G F A N c L D 3 t O + R z 3 P J 4 N p k k 0 G T t G 1 s 2 V L o / u 5 V r u m / d Q 5 J Y p D G k 2 a z 0 M i W W J a V U Y p F M Q i R q A 2 y Y f u k / / Z y W W 2 p Z 3 M x / S i g t Y R M F W R l K q P F A H O W 5 T q w u 8 s D j t K G 2 0 J B a L S 0 t O l c 1 V 0 v o 7 O p S E c / x Q p f a 2 1 F T U 6 O L r r H F D 4 c j u O 3 2 2 / Q z 1 w R a 2 Q x C T Q q h A k K o q w W l R W 0 N S U X J k 6 z 0 r O s W E b h A Q K 5 X W m g 5 y Y B X d s p y O R Z K D j p a r I p v b Y 0 W P e U 4 p X L r v n m v U U G N c 8 w b v o t 1 n / F 9 x m d T v 0 f 3 Z e u y s 2 I b x 6 o + Z m b C 4 5 D K L e c y Z L u p P K y E 8 y C E m t w p l O U C q w r D K M 2 i e h b H h J S l R a 6 5 h E o n k 7 m V Z J H H I J C V T F X Q I p D u W 6 q f p f K x n y m i U v z j v 0 o y X Z k X 9 2 a B 7 d W 2 H q P p N L G q h C q f S y v C 2 d 4 Q Y r K t z n O j M O v G i u x U l a 9 7 f P q q V b 5 U s C I 9 / / w Z s R F N l c 9 S / d i S i i q 2 p S K O g m x R + 0 S C 0 J j m T K f l 5 e X 6 + 7 S r 2 G F L c h r q n L E 1 d o 1 W S v d l q / 8 b G 8 H s j t o g T v n N d B j F I N k 9 b z 9 1 y / c n 0 b l v E Z H X R o d H k C c N n U F e O c 8 / J a E 0 E l L 5 B 8 c C C C M L B b 4 o X u u Q z 5 N g / D x J p c R N 2 e o 1 2 Z J E F v F I p t m t E M 0 i V A q p D D J F 4 f a 4 8 A u / z I D X t 4 a a l 4 p F C b X c c C 0 J Z e G 5 5 0 5 K K y / q o F R u x v d R 3 S K h S K 4 d N X H J B 6 q K h t d v e m Y G 3 Z 3 d G k 1 f X F y k J O J 5 i 1 g W i Z R k + s 8 g k H V e I Z t w M K g 2 l A W T K y k g C W b 3 9 B q 3 H C n M S p v p 8 + l 1 i 0 g G q Y D x s V H k 5 O a Z x y S E 0 X D w m M R g 3 9 j 0 l F 8 q u x c X B t 0 6 8 W c q i f Q + I Y p F K C M Z k o k q Y 9 L R I Q T i v h C H 2 g m P u a W 9 x P v o A f 3 o L 9 3 c r v G l I I T q Z c n M Y l V J f t J t v o x g E M q l 6 l L 3 O J 0 S Q f P K G 8 O x o y 0 Y G p m S i p 9 0 o 1 s S a + + q K F o u t q M g P 0 9 D j a j G n D p 5 G r V 1 t R q b x w q n 1 B F J 5 h E V m G S a k k p L q c a K b 7 n d Z w k l o I T j e 1 j Q z E 8 r A Y M g B q z 9 h I Y w 8 f t Z Y Q 3 S 8 I K x p U S i a s Z n 5 z H V U 6 5 R S w l F J 4 h d V F U S m e t 1 z c i 1 0 7 3 S M C V c 5 m c N 8 h i S L U k o w + 4 y V D 4 l l J K J 2 6 T a Z x C K k o m x e Q m s W t O A h x 6 + l w / 8 l o X t t Q U I 5 S O h m L k D J 5 D o P Q L b 6 n f B l l t r 3 r E w u C 4 U 1 a L F w I p E V z I D U F 8 P 5 h J q 7 B o R i j h 9 u h 1 d 3 c N C D E N S J b 1 / d u y p 5 5 T A d h 2 6 w d a 8 v q 5 a z 3 P V P U 6 E y Q r O 6 I n B g S E h W o 2 q O S Q R 6 / v E + D j y R Q 1 L J R X 7 p e h K n + W Y 3 C f 1 V 7 7 T P J 4 l k e 7 p d T p 7 K N W 4 6 D M 7 f y 1 C M V G d 4 2 9 a x 1 T V x 0 Z G R F r l 6 j W V m A K 6 5 D M y f R r V c X o g J 4 V E l o S S f Z K G E o u O C T O K X I l E c i m R e C z S i F s h k R J K E u 2 k z V s 2 4 K 5 7 b 9 f f e i t j c U J N D w C Z x U i 8 + l U g p w K 2 d T + p 1 7 / 9 r X / V a c M 4 4 9 G 5 s + e Q k 5 O D Z 5 9 9 B l / 4 w h d x 4 M D L G B k Z V e O 9 q e m C R h g 8 / P D D 4 C B E D n d o b F y L n T t 3 o b y i Q r / r a n A 9 C U V M y / e 9 + O I J x E E i C a H U n u K + A 1 y L r a H I G L q h E k w S J Q Z b 6 W I z z I o N B o d n 5 B f k U W b p O V Z w 3 q u Q e m 1 U b Q 7 j m N F x Z M R j j z 2 p b n n O G n X i x E n s v W O P r p V 0 z 9 1 3 4 Z O / + S l 8 9 S + + h G 9 9 6 7 s a R 3 j n 3 j 1 4 8 s m n U V V V j S 1 S g Q 3 i K u 1 0 K / 8 p Y U m 6 k E g k 9 n 3 5 J y e U S C T B R M i J C 3 2 U Y h a J D D X P I p W 1 b 0 k q Q x o Z h E q V T J b d J I W i a v h P / e z 7 h M C X i T 9 8 i 0 B 0 E v l / b i J c m U h M d A L b P g 4 U G b F 4 B F s + F g Q H F R L b t m 3 T g Y S 9 k h g R Q P s i K I V 5 / / 3 3 q + u c Y G E y 4 x m C x M + / Y S z 0 z G 8 w + b K 8 e N c j e 5 D h t k l l 4 Z T A d P 0 a 2 5 6 R K A 6 0 A P 4 Z o 7 O X i Y 3 G h E h c 6 5 g E 8 n j c a G / r U D u P 0 o G 2 x s j Q k E q q W J Q h O c Y I V g 7 v Y J 5 w v 7 K y X F W 0 f f v 2 6 R K r t H X W r 1 u P P / j 0 H 2 H d u n X 4 z d / 6 X b z 3 v Y 9 I n t t E n Z x R 8 n R 3 d 2 N g c F C + g 6 s F C p H l 8 / 5 x z o k R h U t D n m x q K 2 m + e z M w H Y z j e J c T 5 3 t Y F i Y h T F I o Q b i l 5 N F j I 6 n r 2 9 x a H b R G Y p 6 w M Y t p X O Y v / 9 q H k Z N n S t x b S S R U e 9 8 c C Z U H n x Q 4 k Y h M w y a V C x k F e n w j k S a h J q a v u Y R K x d D A G F 4 5 e F b 1 M E o r y 1 F B m 8 j j s m N r d R y h q B 3 N b T 2 4 b b O o g E I m E s p I d m 3 R G Q D L I G E r k J b q G i s 7 8 3 0 p a G G Y J U I p w 5 h A 2 k h U x U R A C m y i B Q w j M y N T J J F T K r 2 o f M 5 U N d C Q P I b 0 i S t B j 3 Y 4 5 f P s 8 7 I k k 6 n q 6 T Z F Q s m 9 x n F S K v H 7 d V / I R Q l F e 4 q N 4 7 v e + y C q q h d X 8 d + q W J J Q y w l T o r r 4 f F n S m o u 6 F 7 V d V 0 J Z e H H f a 6 J + z Q g h h E x q G 9 F h I W q g H J f 5 p j D c 3 Y Q d O 7 a p G 9 s i E x 0 U + q f H Q s 7 B Y Q R E x a u q q V a n B k 8 u R S q D U E a R 0 B 7 i v d Y 5 4 7 T h 8 a O U 4 7 G S h 3 + m i 1 x J w q 0 c H + 9 y I B z l v k G y W Y 8 e y c O k x 0 I e J Z J F L u v Y I B F J Z d l P t J U q q y r w 3 g + 8 g w 9 y C w v A d n Q O o R p S C B W X w g h P x e H N S / Y n U P + n K s E B d B Y u 5 5 C 4 F u j v F X 3 F R N S b / a Y Q i p i Z D u G H P z w g V Z Y e O x L G s K s o t d a V J T A 2 2 I H 6 + n o l 0 L H j p 3 R w Y U V F 6 S y h u A 0 G Q 2 p P M t r c I B M v 6 L 9 5 I E k M 0 E M X h l 1 I S E L S x q I D h B W b v 8 0 I f 9 5 r S C R r a z g l S K a I q I P H O 8 2 O a F P C K Z G s r R D G 2 i q B 5 H y S S J R K h n T i / P F 8 B 6 / X i 5 / + 8 P u R l Z U + k v k W 0 r E o o U I T M Q w 3 B 3 D i b 0 e w + p F c N L 7 X G O / z 5 S 9 9 S T N 4 j x j P O s t R a Z n o + O 9 F W 3 s b n n 7 q K X z x S 1 9 O G u L X E D e K U B Y u N n f g x E k x p E g s U / 1 j x d 5 R E 0 N X F 4 d 2 1 M l 7 k 0 R 2 a X D i Q s Q Z T E 7 5 d S 0 t m y 2 B o S G u A p l Q Z w S J Q a m 2 G F g g t I 1 c G p l h n F H S y B 8 r + e j w s N g t + f K 9 R k c v w T k C G Z D K L a X N p G R P 8 4 A 0 h C S K H B s q Y N I t r v s W i S w i U R I p w Q y J x O / n m L c 7 7 r o N m z Y 3 6 u / c w l I A / h 9 V M I I y S 5 Y E D A A A A A B J R U 5 E r k J g g g =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 N a m e = " A l u n o s   U n B   n o   C S F "   G u i d = " 0 9 5 d c 5 8 0 - 2 c b a - 4 d a 9 - 8 f 4 a - 6 2 8 7 2 5 d 8 e 9 3 4 "   R e v = " 4 "   R e v G u i d = " 6 8 d d 9 f d e - f e 0 c - 4 4 e 3 - 8 5 c 2 - b f f 7 e 5 c 4 e f 1 e " 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 V i s u a l T y p e = " P i e C h a r t "   N u l l s = " f a l s e "   Z e r o s = " t r u e "   N e g a t i v e s = " t r u e "   H e a t M a p B l e n d M o d e = " A d d "   V i s u a l S h a p e = " S q u a r e " 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C o l o r I n d e x & g t ; 1 & l t ; / C o l o r I n d e x & g t ; & l t ; C o l o r I n d e x & g t ; 2 & l t ; / C o l o r I n d e x & g t ; & l t ; C o l o r I n d e x & g t ; 3 & l t ; / C o l o r I n d e x & g t ; & l t ; C o l o r I n d e x & g t ; 4 & l t ; / C o l o r I n d e x & g t ; & l t ; C o l o r I n d e x & g t ; 5 & l t ; / C o l o r I n d e x & g t ; & l t ; C o l o r I n d e x & g t ; 6 & l t ; / C o l o r I n d e x & g t ; & l t ; C o l o r I n d e x & g t ; 7 & l t ; / C o l o r I n d e x & g t ; & l t ; C o l o r I n d e x & g t ; 8 & l t ; / C o l o r I n d e x & g t ; & l t ; C o l o r I n d e x & g t ; 9 & l t ; / C o l o r I n d e x & g t ; & l t ; C o l o r I n d e x & g t ; 1 0 & l t ; / C o l o r I n d e x & g t ; & l t ; C o l o r I n d e x & g t ; 1 1 & l t ; / C o l o r I n d e x & g t ; & l t ; C o l o r I n d e x & g t ; 1 2 & l t ; / C o l o r I n d e x & g t ; & l t ; C o l o r I n d e x & g t ; 1 3 & l t ; / C o l o r I n d e x & g t ; & l t ; C o l o r I n d e x & g t ; 1 4 & l t ; / C o l o r I n d e x & g t ; & l t ; C o l o r I n d e x & g t ; 1 5 & l t ; / C o l o r I n d e x & g t ; & l t ; C o l o r I n d e x & g t ; 1 6 & l t ; / C o l o r I n d e x & g t ; & l t ; C o l o r I n d e x & g t ; 1 7 & l t ; / C o l o r I n d e x & g t ; & l t ; C o l o r I n d e x & g t ; 1 8 & l t ; / C o l o r I n d e x & g t ; & l t ; C o l o r I n d e x & g t ; 1 9 & l t ; / C o l o r I n d e x & g t ; & l t ; C o l o r I n d e x & g t ; 2 0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 N a m e = " P a � s "   V i s i b l e = " t r u e "   D a t a T y p e = " S t r i n g "   M o d e l Q u e r y N a m e = " ' T a b e l a 1 ' [ P a � s ] " & g t ; & l t ; T a b l e   M o d e l N a m e = " T a b e l a 1 "   N a m e I n S o u r c e = " T a b e l a 1 "   V i s i b l e = " t r u e "   L a s t R e f r e s h = " 0 0 0 1 - 0 1 - 0 1 T 0 0 : 0 0 : 0 0 "   / & g t ; & l t ; / G e o C o l u m n & g t ; & l t ; / G e o C o l u m n s & g t ; & l t ; C o u n t r y   N a m e = " P a � s "   V i s i b l e = " t r u e "   D a t a T y p e = " S t r i n g "   M o d e l Q u e r y N a m e = " ' T a b e l a 1 ' [ P a � s ] " & g t ; & l t ; T a b l e   M o d e l N a m e = " T a b e l a 1 "   N a m e I n S o u r c e = " T a b e l a 1 "   V i s i b l e = " t r u e "   L a s t R e f r e s h = " 0 0 0 1 - 0 1 - 0 1 T 0 0 : 0 0 : 0 0 "   / & g t ; & l t ; / C o u n t r y & g t ; & l t ; / G e o E n t i t y & g t ; & l t ; M e a s u r e s & g t ; & l t ; M e a s u r e   N a m e = " N .   A l u n o s "   V i s i b l e = " t r u e "   D a t a T y p e = " L o n g "   M o d e l Q u e r y N a m e = " ' T a b e l a 1 ' [ N .   A l u n o s ] " & g t ; & l t ; T a b l e   M o d e l N a m e = " T a b e l a 1 "   N a m e I n S o u r c e = " T a b e l a 1 "   V i s i b l e = " t r u e "   L a s t R e f r e s h = " 0 0 0 1 - 0 1 - 0 1 T 0 0 : 0 0 : 0 0 "   / & g t ; & l t ; / M e a s u r e & g t ; & l t ; / M e a s u r e s & g t ; & l t ; M e a s u r e A F s & g t ; & l t ; A g g r e g a t i o n F u n c t i o n & g t ; S u m & l t ; / A g g r e g a t i o n F u n c t i o n & g t ; & l t ; / M e a s u r e A F s & g t ; & l t ; C a t e g o r y   N a m e = " P a � s "   V i s i b l e = " t r u e "   D a t a T y p e = " S t r i n g "   M o d e l Q u e r y N a m e = " ' T a b e l a 1 ' [ P a � s ] " & g t ; & l t ; T a b l e   M o d e l N a m e = " T a b e l a 1 "   N a m e I n S o u r c e = " T a b e l a 1 "   V i s i b l e = " t r u e "   L a s t R e f r e s h = " 0 0 0 1 - 0 1 - 0 1 T 0 0 : 0 0 : 0 0 "   / & g t ; & l t ; / C a t e g o r y & g t ; & l t ; C o l o r A F & g t ; N o n e & l t ; / C o l o r A F & g t ; & l t ; C h o s e n F i e l d s 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C o u n t r y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& g t ; & l t ; D e c o r a t o r & g t ; & l t ; X & g t ; 5 & l t ; / X & g t ; & l t ; Y & g t ; 2 8 & l t ; / Y & g t ; & l t ; D i s t a n c e T o N e a r e s t C o r n e r X & g t ; 5 & l t ; / D i s t a n c e T o N e a r e s t C o r n e r X & g t ; & l t ; D i s t a n c e T o N e a r e s t C o r n e r Y & g t ; 2 8 & l t ; / D i s t a n c e T o N e a r e s t C o r n e r Y & g t ; & l t ; Z O r d e r & g t ; 0 & l t ; / Z O r d e r & g t ; & l t ; W i d t h & g t ; 1 6 7 & l t ; / W i d t h & g t ; & l t ; H e i g h t & g t ; 4 7 8 & l t ; / H e i g h t & g t ; & l t ; A c t u a l W i d t h & g t ; 1 6 7 & l t ; / A c t u a l W i d t h & g t ; & l t ; A c t u a l H e i g h t & g t ; 4 7 8 & l t ; / A c t u a l H e i g h t & g t ; & l t ; I s V i s i b l e & g t ; t r u e & l t ; / I s V i s i b l e & g t ; & l t ; S e t F o c u s O n L o a d V i e w & g t ; f a l s e & l t ; / S e t F o c u s O n L o a d V i e w & g t ; & l t ; L e g e n d   D i s p l a y L e g e n d T i t l e = " t r u e " & g t ; & l t ; B a c k g r o u n d C o l o r & g t ; & l t ; R & g t ; 1 & l t ; / R & g t ; & l t ; G & g t ; 1 & l t ; / G & g t ; & l t ; B & g t ; 1 & l t ; / B & g t ; & l t ; A & g t ; 0 . 9 0 1 9 6 0 8 & l t ; / A & g t ; & l t ; / B a c k g r o u n d C o l o r & g t ; & l t ; L a y e r F o r m a t & g t ; & l t ; F o r m a t T y p e & g t ; S t a t i c & l t ; / F o r m a t T y p e & g t ; & l t ; F o n t S i z e & g t ; 1 4 & l t ; / F o n t S i z e & g t ; & l t ; F o n t F a m i l y & g t ; S e g o e   U I & l t ; / F o n t F a m i l y & g t ; & l t ; F o n t S t y l e & g t ; N o r m a l & l t ; / F o n t S t y l e & g t ; & l t ; F o n t W e i g h t & g t ; N o r m a l & l t ; / F o n t W e i g h t & g t ; & l t ; I s A u t o m a t i c C o l o r & g t ; f a l s e & l t ; / I s A u t o m a t i c C o l o r & g t ; & l t ; A u t o m a t i c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A u t o m a t i c C o l o r & g t ; & l t ;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C o l o r & g t ; & l t ; / L a y e r F o r m a t & g t ; & l t ; C a t e g o r y F o r m a t & g t ; & l t ; F o r m a t T y p e & g t ; S t a t i c & l t ; / F o r m a t T y p e & g t ; & l t ; F o n t S i z e & g t ; 9 & l t ; / F o n t S i z e & g t ; & l t ; F o n t F a m i l y & g t ; S e g o e   U I & l t ; / F o n t F a m i l y & g t ; & l t ; F o n t S t y l e & g t ; N o r m a l & l t ; / F o n t S t y l e & g t ; & l t ; F o n t W e i g h t & g t ; N o r m a l & l t ; / F o n t W e i g h t & g t ; & l t ; I s A u t o m a t i c C o l o r & g t ; f a l s e & l t ; / I s A u t o m a t i c C o l o r & g t ; & l t ; A u t o m a t i c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A u t o m a t i c C o l o r & g t ; & l t ; C o l o r & g t ; & l t ; A & g t ; 2 5 5 & l t ; / A & g t ; & l t ; R & g t ; 0 & l t ; / R & g t ; & l t ; G & g t ; 0 & l t ; / G & g t ; & l t ; B & g t ; 0 & l t ; / B & g t ; & l t ; S c A & g t ; 1 & l t ; / S c A & g t ; & l t ; S c R & g t ; 0 & l t ; / S c R & g t ; & l t ; S c G & g t ; 0 & l t ; / S c G & g t ; & l t ; S c B & g t ; 0 & l t ; / S c B & g t ; & l t ; / C o l o r & g t ; & l t ; / C a t e g o r y F o r m a t & g t ; & l t ; M i n M a x F o n t S i z e & g t ; 8 & l t ; / M i n M a x F o n t S i z e & g t ; & l t ; S w a t c h S i z e & g t ; 1 2 & l t ; / S w a t c h S i z e & g t ; & l t ; G r a d i e n t S w a t c h S i z e & g t ; 1 0 & l t ; / G r a d i e n t S w a t c h S i z e & g t ; & l t ; L a y e r I d & g t ; 0 9 5 d c 5 8 0 - 2 c b a - 4 d a 9 - 8 f 4 a - 6 2 8 7 2 5 d 8 e 9 3 4 & l t ; / L a y e r I d & g t ; & l t ; M i n i m u m & g t ; 1 & l t ; / M i n i m u m & g t ; & l t ; M a x i m u m & g t ; 6 8 5 & l t ; / M a x i m u m & g t ; & l t ; / L e g e n d & g t ; & l t ; D o c k & g t ; T o p L e f t & l t ; / D o c k & g t ; & l t ; / D e c o r a t o r & g t ; & l t ; / D e c o r a t o r s & g t ; & l t ; / S e r i a l i z e d L a y e r M a n a g e r & g t ; < / L a y e r s C o n t e n t > < / S c e n e > < / S c e n e s > < / T o u r > 
</file>

<file path=customXml/item6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 T a b e l a 1 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 1 1 7 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 T a b e l a 1 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 T a b e l a 1 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 C o l u m n s \ P a � s 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 C o l u m n s \ N .   A l u n o s 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 2 0 1 6 - 0 5 - 2 5 T 1 6 : 4 4 : 4 7 . 0 4 4 1 9 1 8 - 0 3 : 0 0 < / L a s t P r o c e s s e d T i m e > < / D a t a M o d e l i n g S a n d b o x . S e r i a l i z e d S a n d b o x E r r o r C a c h e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T a b e l a 1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 P a � s < / s t r i n g > < / k e y > < v a l u e > < i n t > 6 0 < / i n t > < / v a l u e > < / i t e m > < i t e m > < k e y > < s t r i n g > N .   A l u n o s < / s t r i n g > < / k e y > < v a l u e > < i n t > 9 6 < / i n t > < / v a l u e > < / i t e m > < / C o l u m n W i d t h s > < C o l u m n D i s p l a y I n d e x > < i t e m > < k e y > < s t r i n g > P a � s < / s t r i n g > < / k e y > < v a l u e > < i n t > 0 < / i n t > < / v a l u e > < / i t e m > < i t e m > < k e y > < s t r i n g > N .   A l u n o s 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Props1.xml><?xml version="1.0" encoding="utf-8"?>
<ds:datastoreItem xmlns:ds="http://schemas.openxmlformats.org/officeDocument/2006/customXml" ds:itemID="{F9EA6A23-07F2-4DBA-933E-A176386EE4EA}">
  <ds:schemaRefs/>
</ds:datastoreItem>
</file>

<file path=customXml/itemProps10.xml><?xml version="1.0" encoding="utf-8"?>
<ds:datastoreItem xmlns:ds="http://schemas.openxmlformats.org/officeDocument/2006/customXml" ds:itemID="{29FFAC3A-FA4A-440A-A24B-F8D09AE93A61}">
  <ds:schemaRefs/>
</ds:datastoreItem>
</file>

<file path=customXml/itemProps11.xml><?xml version="1.0" encoding="utf-8"?>
<ds:datastoreItem xmlns:ds="http://schemas.openxmlformats.org/officeDocument/2006/customXml" ds:itemID="{FA4025B8-97E1-4FCB-96B6-CEA1D979CE10}">
  <ds:schemaRefs/>
</ds:datastoreItem>
</file>

<file path=customXml/itemProps12.xml><?xml version="1.0" encoding="utf-8"?>
<ds:datastoreItem xmlns:ds="http://schemas.openxmlformats.org/officeDocument/2006/customXml" ds:itemID="{EA12AD60-49BA-4E0E-B62B-4A8A02EE5D81}">
  <ds:schemaRefs/>
</ds:datastoreItem>
</file>

<file path=customXml/itemProps13.xml><?xml version="1.0" encoding="utf-8"?>
<ds:datastoreItem xmlns:ds="http://schemas.openxmlformats.org/officeDocument/2006/customXml" ds:itemID="{D213C927-C2E2-4E23-B505-42AF00B666A9}">
  <ds:schemaRefs/>
</ds:datastoreItem>
</file>

<file path=customXml/itemProps14.xml><?xml version="1.0" encoding="utf-8"?>
<ds:datastoreItem xmlns:ds="http://schemas.openxmlformats.org/officeDocument/2006/customXml" ds:itemID="{B045D71A-0E69-4A1D-B466-45CABC6096CC}">
  <ds:schemaRefs/>
</ds:datastoreItem>
</file>

<file path=customXml/itemProps15.xml><?xml version="1.0" encoding="utf-8"?>
<ds:datastoreItem xmlns:ds="http://schemas.openxmlformats.org/officeDocument/2006/customXml" ds:itemID="{85EBE997-7770-4BF8-96D2-57C05E79E8D5}">
  <ds:schemaRefs/>
</ds:datastoreItem>
</file>

<file path=customXml/itemProps16.xml><?xml version="1.0" encoding="utf-8"?>
<ds:datastoreItem xmlns:ds="http://schemas.openxmlformats.org/officeDocument/2006/customXml" ds:itemID="{AFDC03F6-B4FE-43AD-B031-5DD810C6C494}">
  <ds:schemaRefs>
    <ds:schemaRef ds:uri="http://www.w3.org/2001/XMLSchema"/>
    <ds:schemaRef ds:uri="http://microsoft.data.visualization.Client.Excel/1.0"/>
  </ds:schemaRefs>
</ds:datastoreItem>
</file>

<file path=customXml/itemProps17.xml><?xml version="1.0" encoding="utf-8"?>
<ds:datastoreItem xmlns:ds="http://schemas.openxmlformats.org/officeDocument/2006/customXml" ds:itemID="{97810D76-CAE5-41B2-AA5E-390485CEB9F2}">
  <ds:schemaRefs/>
</ds:datastoreItem>
</file>

<file path=customXml/itemProps18.xml><?xml version="1.0" encoding="utf-8"?>
<ds:datastoreItem xmlns:ds="http://schemas.openxmlformats.org/officeDocument/2006/customXml" ds:itemID="{3E822C4E-A43A-44D6-9FCC-AB006E4BA31B}">
  <ds:schemaRefs/>
</ds:datastoreItem>
</file>

<file path=customXml/itemProps19.xml><?xml version="1.0" encoding="utf-8"?>
<ds:datastoreItem xmlns:ds="http://schemas.openxmlformats.org/officeDocument/2006/customXml" ds:itemID="{C2F12B04-8711-4204-839F-85AF1EFDF56D}">
  <ds:schemaRefs/>
</ds:datastoreItem>
</file>

<file path=customXml/itemProps2.xml><?xml version="1.0" encoding="utf-8"?>
<ds:datastoreItem xmlns:ds="http://schemas.openxmlformats.org/officeDocument/2006/customXml" ds:itemID="{ACD8BB2E-D17A-4BA6-A4B0-7AAE04F401E3}">
  <ds:schemaRefs/>
</ds:datastoreItem>
</file>

<file path=customXml/itemProps20.xml><?xml version="1.0" encoding="utf-8"?>
<ds:datastoreItem xmlns:ds="http://schemas.openxmlformats.org/officeDocument/2006/customXml" ds:itemID="{DD86CA8F-AAA9-4A0D-AC59-998F9A3ACAAA}">
  <ds:schemaRefs>
    <ds:schemaRef ds:uri="http://www.w3.org/2001/XMLSchema"/>
    <ds:schemaRef ds:uri="http://microsoft.data.visualization.Client.Excel.LState/1.0"/>
  </ds:schemaRefs>
</ds:datastoreItem>
</file>

<file path=customXml/itemProps3.xml><?xml version="1.0" encoding="utf-8"?>
<ds:datastoreItem xmlns:ds="http://schemas.openxmlformats.org/officeDocument/2006/customXml" ds:itemID="{7315FA74-8E78-4941-8772-53BDD8EEB4AB}">
  <ds:schemaRefs/>
</ds:datastoreItem>
</file>

<file path=customXml/itemProps4.xml><?xml version="1.0" encoding="utf-8"?>
<ds:datastoreItem xmlns:ds="http://schemas.openxmlformats.org/officeDocument/2006/customXml" ds:itemID="{87FA4F95-ADFF-4C42-8C05-1924C1C9BE30}">
  <ds:schemaRefs/>
</ds:datastoreItem>
</file>

<file path=customXml/itemProps5.xml><?xml version="1.0" encoding="utf-8"?>
<ds:datastoreItem xmlns:ds="http://schemas.openxmlformats.org/officeDocument/2006/customXml" ds:itemID="{8A325B82-76C4-4A61-B122-FF819E122B9B}">
  <ds:schemaRefs>
    <ds:schemaRef ds:uri="http://www.w3.org/2001/XMLSchema"/>
    <ds:schemaRef ds:uri="http://microsoft.data.visualization.engine.tours/1.0"/>
  </ds:schemaRefs>
</ds:datastoreItem>
</file>

<file path=customXml/itemProps6.xml><?xml version="1.0" encoding="utf-8"?>
<ds:datastoreItem xmlns:ds="http://schemas.openxmlformats.org/officeDocument/2006/customXml" ds:itemID="{E18C79F7-660E-44AE-9586-8783023303CD}">
  <ds:schemaRefs/>
</ds:datastoreItem>
</file>

<file path=customXml/itemProps7.xml><?xml version="1.0" encoding="utf-8"?>
<ds:datastoreItem xmlns:ds="http://schemas.openxmlformats.org/officeDocument/2006/customXml" ds:itemID="{C493CE5D-D776-4419-9FEC-CD4D215A7087}">
  <ds:schemaRefs/>
</ds:datastoreItem>
</file>

<file path=customXml/itemProps8.xml><?xml version="1.0" encoding="utf-8"?>
<ds:datastoreItem xmlns:ds="http://schemas.openxmlformats.org/officeDocument/2006/customXml" ds:itemID="{66541206-6DA9-4F3D-B758-FCF6BBC798DD}">
  <ds:schemaRefs/>
</ds:datastoreItem>
</file>

<file path=customXml/itemProps9.xml><?xml version="1.0" encoding="utf-8"?>
<ds:datastoreItem xmlns:ds="http://schemas.openxmlformats.org/officeDocument/2006/customXml" ds:itemID="{79E1FC55-B7A2-475F-823E-1771F6D1177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Dashboard</vt:lpstr>
      <vt:lpstr>Gestão</vt:lpstr>
      <vt:lpstr>Gestão 2</vt:lpstr>
      <vt:lpstr>DGP</vt:lpstr>
      <vt:lpstr>Custos</vt:lpstr>
      <vt:lpstr>DAC REF</vt:lpstr>
      <vt:lpstr>DAC REF TOTAL</vt:lpstr>
      <vt:lpstr>Consolidado</vt:lpstr>
      <vt:lpstr>Mobilidade _CSF</vt:lpstr>
      <vt:lpstr>PRC</vt:lpstr>
      <vt:lpstr>Assistência Consolidado</vt:lpstr>
      <vt:lpstr>CPD Central IT</vt:lpstr>
      <vt:lpstr>DGI</vt:lpstr>
      <vt:lpstr>SGP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Legentil</dc:creator>
  <cp:lastModifiedBy>Jorge Rodrigues Lima</cp:lastModifiedBy>
  <dcterms:created xsi:type="dcterms:W3CDTF">2016-05-19T12:57:12Z</dcterms:created>
  <dcterms:modified xsi:type="dcterms:W3CDTF">2016-07-21T19:58:44Z</dcterms:modified>
</cp:coreProperties>
</file>